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7910" windowHeight="12165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</sheets>
  <definedNames/>
  <calcPr fullCalcOnLoad="1"/>
</workbook>
</file>

<file path=xl/sharedStrings.xml><?xml version="1.0" encoding="utf-8"?>
<sst xmlns="http://schemas.openxmlformats.org/spreadsheetml/2006/main" count="343" uniqueCount="95">
  <si>
    <t xml:space="preserve">Lønarsáttmáli millum Havnar Arbeiðskvinnufelag </t>
  </si>
  <si>
    <t>og Føroya Arbeiðsgevarafelag</t>
  </si>
  <si>
    <t xml:space="preserve">Vikuskifti    </t>
  </si>
  <si>
    <t>Sunnud</t>
  </si>
  <si>
    <t>Grund</t>
  </si>
  <si>
    <t>Viðbót</t>
  </si>
  <si>
    <t>Tíma</t>
  </si>
  <si>
    <t>17-21</t>
  </si>
  <si>
    <t>21-08</t>
  </si>
  <si>
    <t>08-24</t>
  </si>
  <si>
    <t>halgid.</t>
  </si>
  <si>
    <t>løn</t>
  </si>
  <si>
    <t>1.    Fyri alt fyrifallandi dagleiðara-</t>
  </si>
  <si>
    <t>arbeiði, so sum reingering, lossing,</t>
  </si>
  <si>
    <t>lagur-, pakkhús-, fiska- og saltarbeiði</t>
  </si>
  <si>
    <t>b.     Sildaarbeiði</t>
  </si>
  <si>
    <t>c.     Arbeiði á sildaverksmiðjum</t>
  </si>
  <si>
    <t>2.     Fyri útgrevstur, uppruddan á byggi-</t>
  </si>
  <si>
    <t xml:space="preserve">plássum, kolaarbeiði, skitið og ónossligt </t>
  </si>
  <si>
    <t>arbeiði, sement-, betong-, stoypi-, jarn-</t>
  </si>
  <si>
    <t xml:space="preserve">bindingar-,vatnbyggi-, asfalt-, tjøru- og </t>
  </si>
  <si>
    <t>grótarbeiði. Arbeiði á sleipistøð, at</t>
  </si>
  <si>
    <t>skrubba botn á skipi uttan, smyrjing av</t>
  </si>
  <si>
    <t xml:space="preserve">skipi uttan upp til lúnning og málinga- </t>
  </si>
  <si>
    <t>arbeiði við sproytu á skipasmiðju.</t>
  </si>
  <si>
    <t>3a.    Fyri arbeiði við grótjótrara, fyri</t>
  </si>
  <si>
    <t>passan av motorum, kompressarum,</t>
  </si>
  <si>
    <t>spølum og líknandi í samband við byggi-</t>
  </si>
  <si>
    <t>arbeiði. Fyri passan av kranum. Fyri</t>
  </si>
  <si>
    <t>koying av traktorum, dumparum, gaffil-</t>
  </si>
  <si>
    <t xml:space="preserve">trukkum yvir 10 t og líknandi amboðum, </t>
  </si>
  <si>
    <t>so sum vegtrumlum, hydrauliskum grav-</t>
  </si>
  <si>
    <t>kúm, borivognum og betongbilum.</t>
  </si>
  <si>
    <t>b.     Løða spreingja og grótboran.</t>
  </si>
  <si>
    <t>c.     Fyri tunnilsarbeiði</t>
  </si>
  <si>
    <t xml:space="preserve">d.     Fyri at reinsa ketlar, vatntangar á </t>
  </si>
  <si>
    <t>skipi, oljutangar, lýsitangar og smeltitól</t>
  </si>
  <si>
    <t>og reinskan av kloakk og kjøli innan í</t>
  </si>
  <si>
    <t>skipi.</t>
  </si>
  <si>
    <t>4.    Bilstjórar og gaffiltruckførarar fyri</t>
  </si>
  <si>
    <t>tey í §1 nevndu arbeiðir og teir, ið passa</t>
  </si>
  <si>
    <t>spølini undir lossing.</t>
  </si>
  <si>
    <t>Bilstjórar og gaffiltruckførarar fyri tey í</t>
  </si>
  <si>
    <t>§2 nevndu arbeiðir.</t>
  </si>
  <si>
    <t>Fyri at koyra kranvogn fyri tey í §1</t>
  </si>
  <si>
    <t>nevndu arbeiðir</t>
  </si>
  <si>
    <t>Fyri at koyra kranvogn fyri tey í §2</t>
  </si>
  <si>
    <t>nevndu arbeiðir og tankvogn (olja og</t>
  </si>
  <si>
    <t>bensin).</t>
  </si>
  <si>
    <t>Galdandi frá 1. mai 2007</t>
  </si>
  <si>
    <t>Tímal.</t>
  </si>
  <si>
    <t xml:space="preserve">Vikuskifti       </t>
  </si>
  <si>
    <t>Sunnud.</t>
  </si>
  <si>
    <t>UNGDÓMAR</t>
  </si>
  <si>
    <t>5.     Ungdómar 14 ár fáa 50%, 15 og 16 ár 75% av</t>
  </si>
  <si>
    <t>vaksnamannalønini, bæði fyri normal- og yvirtíð.</t>
  </si>
  <si>
    <t xml:space="preserve">Vaksnamannalønin </t>
  </si>
  <si>
    <t>Vanligt arbeiði 14 ár.</t>
  </si>
  <si>
    <t>Vanligt arbeiði 15 og 16 ár.</t>
  </si>
  <si>
    <t>Umpakking av sild og á sildaverksmiðju 14 ár.</t>
  </si>
  <si>
    <t>Umpakking av sild og á sildaverksmiðju 15 og 16 ár</t>
  </si>
  <si>
    <t>SERARBEIÐARAR</t>
  </si>
  <si>
    <t>1. árið - ið verður roknað sum yrkisvenjing</t>
  </si>
  <si>
    <t>2. árið og síðan - við yrkisvenjing</t>
  </si>
  <si>
    <t>Fastløntir serarbeiðarar.</t>
  </si>
  <si>
    <t>kr.</t>
  </si>
  <si>
    <t>um mánaðin</t>
  </si>
  <si>
    <t xml:space="preserve">Serarbeiði innan: Hópframleiðslu av betonelementum, aluminiums- og plastvindeygum, pakkitilfari, rútaglasi, </t>
  </si>
  <si>
    <t xml:space="preserve">glastrevjulutum og bygningselementum. Montering av stál- , betong- og timburelementum. Uppsetan av </t>
  </si>
  <si>
    <t xml:space="preserve">stilladsum. Áleggjan av takpappi og gólvbelegningi. Forskalling við kasettuformum, uppsetan av kantsteinum </t>
  </si>
  <si>
    <t xml:space="preserve">og álegging av betongflísum. Legging av kloak rørum. Arbeiði í timburhandlum við rammusagum, høvlum, </t>
  </si>
  <si>
    <t>plátusagum, kantfresarum og rundsagum í samband við tilgerð av plátum og timbri til útflýggjan.</t>
  </si>
  <si>
    <t>Skitið og</t>
  </si>
  <si>
    <t>FASTLØNTIR ARBEIÐARAR UM MÁNAÐIN</t>
  </si>
  <si>
    <t xml:space="preserve">Vanligt </t>
  </si>
  <si>
    <t>ónossligt</t>
  </si>
  <si>
    <t>Arbeiði</t>
  </si>
  <si>
    <t>arbeiði</t>
  </si>
  <si>
    <t>Arbeiðarar</t>
  </si>
  <si>
    <t>Arbeiðarar.</t>
  </si>
  <si>
    <t>Bil- og gaffiltruckførarar.</t>
  </si>
  <si>
    <t>Bilstjórar á kranvognum, tankvognum (olja og bensin) og vognum við anhangara.</t>
  </si>
  <si>
    <t>16.   Fyri vaktarmenn við bryggju á nátt er lønin kr. 535 fyri náttina. Náttin er frá kl.21-08</t>
  </si>
  <si>
    <t>23.   Fyri árligt upp og niðurvask verður veitt eykaviðbót uppá 10 kr. um tíman.</t>
  </si>
  <si>
    <t>24.   Minstagjald fyri eitthvørt arbeiði er gjald fyri 2 tímar, t.d. fyri vanligt arbeiði kr. 209,06</t>
  </si>
  <si>
    <t>3 ára starvsaldur</t>
  </si>
  <si>
    <t>Starvs-</t>
  </si>
  <si>
    <t>aldur</t>
  </si>
  <si>
    <t>3 ára starvstíð</t>
  </si>
  <si>
    <t>mánaðin</t>
  </si>
  <si>
    <t xml:space="preserve">stilladsum . Áleggjan av takpappi og gólvbelegningi. Forskalling við kasettuformum, uppsetan av kantsteinum </t>
  </si>
  <si>
    <t>5 ára starvsaldur</t>
  </si>
  <si>
    <t>5 ára starvstíð</t>
  </si>
  <si>
    <t>7 ára starvsaldur</t>
  </si>
  <si>
    <t>7 ára starvstíð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</si>
</sst>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4"/>
      <name val="Times New Roman"/>
      <family val="1"/>
    </font>
    <font>
      <sz val="10"/>
      <name val="Tms Rmn"/>
      <family val="0"/>
    </font>
    <font>
      <b/>
      <sz val="10"/>
      <name val="Tms Rmn"/>
      <family val="0"/>
    </font>
    <font>
      <b/>
      <sz val="14"/>
      <name val="Tms Rmn"/>
      <family val="0"/>
    </font>
    <font>
      <b/>
      <sz val="12"/>
      <name val="Tms Rmn"/>
      <family val="0"/>
    </font>
    <font>
      <b/>
      <sz val="10"/>
      <name val="Geneva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 horizontal="center"/>
    </xf>
    <xf numFmtId="0" fontId="2" fillId="0" borderId="2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3" xfId="0" applyFont="1" applyBorder="1" applyAlignment="1">
      <alignment/>
    </xf>
    <xf numFmtId="4" fontId="2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10" fontId="3" fillId="0" borderId="1" xfId="0" applyNumberFormat="1" applyFont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right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0" fontId="2" fillId="0" borderId="0" xfId="0" applyNumberFormat="1" applyFont="1" applyAlignment="1">
      <alignment/>
    </xf>
    <xf numFmtId="10" fontId="2" fillId="0" borderId="1" xfId="0" applyNumberFormat="1" applyFont="1" applyBorder="1" applyAlignment="1">
      <alignment/>
    </xf>
    <xf numFmtId="10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>
      <selection activeCell="D55" sqref="D55"/>
    </sheetView>
  </sheetViews>
  <sheetFormatPr defaultColWidth="9.140625" defaultRowHeight="12.75"/>
  <cols>
    <col min="1" max="1" width="32.00390625" style="0" customWidth="1"/>
    <col min="2" max="3" width="6.140625" style="0" bestFit="1" customWidth="1"/>
    <col min="4" max="4" width="7.00390625" style="0" customWidth="1"/>
    <col min="5" max="6" width="5.7109375" style="0" bestFit="1" customWidth="1"/>
    <col min="7" max="7" width="10.00390625" style="29" bestFit="1" customWidth="1"/>
    <col min="8" max="8" width="7.00390625" style="0" bestFit="1" customWidth="1"/>
  </cols>
  <sheetData>
    <row r="1" spans="1:10" ht="18.75">
      <c r="A1" s="1" t="s">
        <v>0</v>
      </c>
      <c r="B1" s="2"/>
      <c r="C1" s="2"/>
      <c r="D1" s="3"/>
      <c r="E1" s="2"/>
      <c r="F1" s="2"/>
      <c r="G1" s="4"/>
      <c r="H1" s="2"/>
      <c r="I1" s="2"/>
      <c r="J1" s="5"/>
    </row>
    <row r="2" spans="1:10" ht="18">
      <c r="A2" s="6" t="s">
        <v>1</v>
      </c>
      <c r="B2" s="2"/>
      <c r="C2" s="2"/>
      <c r="D2" s="3"/>
      <c r="E2" s="2"/>
      <c r="F2" s="2"/>
      <c r="G2" s="4"/>
      <c r="H2" s="2"/>
      <c r="I2" s="2"/>
      <c r="J2" s="5"/>
    </row>
    <row r="3" spans="1:10" ht="9" customHeight="1">
      <c r="A3" s="6"/>
      <c r="B3" s="2"/>
      <c r="C3" s="2"/>
      <c r="D3" s="3"/>
      <c r="E3" s="2"/>
      <c r="F3" s="2"/>
      <c r="G3" s="4"/>
      <c r="H3" s="2"/>
      <c r="I3" s="2"/>
      <c r="J3" s="5"/>
    </row>
    <row r="4" spans="1:10" ht="16.5" thickBot="1">
      <c r="A4" s="7" t="s">
        <v>49</v>
      </c>
      <c r="B4" s="8"/>
      <c r="C4" s="8"/>
      <c r="D4" s="9"/>
      <c r="E4" s="8"/>
      <c r="F4" s="8"/>
      <c r="G4" s="10"/>
      <c r="H4" s="8"/>
      <c r="I4" s="11"/>
      <c r="J4" s="5"/>
    </row>
    <row r="5" spans="1:10" ht="9" customHeight="1">
      <c r="A5" s="12"/>
      <c r="B5" s="2"/>
      <c r="C5" s="2"/>
      <c r="D5" s="3"/>
      <c r="E5" s="2"/>
      <c r="F5" s="2"/>
      <c r="G5" s="4"/>
      <c r="H5" s="2"/>
      <c r="I5" s="2"/>
      <c r="J5" s="5"/>
    </row>
    <row r="6" spans="1:10" ht="12.75">
      <c r="A6" s="12"/>
      <c r="B6" s="13"/>
      <c r="C6" s="13"/>
      <c r="D6" s="3"/>
      <c r="E6" s="14"/>
      <c r="F6" s="13"/>
      <c r="G6" s="4" t="s">
        <v>2</v>
      </c>
      <c r="H6" s="4" t="s">
        <v>3</v>
      </c>
      <c r="I6" s="4"/>
      <c r="J6" s="5"/>
    </row>
    <row r="7" spans="1:10" ht="12.75">
      <c r="A7" s="12"/>
      <c r="B7" s="4" t="s">
        <v>4</v>
      </c>
      <c r="C7" s="4" t="s">
        <v>5</v>
      </c>
      <c r="D7" s="15" t="s">
        <v>6</v>
      </c>
      <c r="E7" s="4" t="s">
        <v>7</v>
      </c>
      <c r="F7" s="16" t="s">
        <v>8</v>
      </c>
      <c r="G7" s="16" t="s">
        <v>9</v>
      </c>
      <c r="H7" s="4" t="s">
        <v>10</v>
      </c>
      <c r="I7" s="4"/>
      <c r="J7" s="5"/>
    </row>
    <row r="8" spans="1:10" ht="13.5" thickBot="1">
      <c r="A8" s="17"/>
      <c r="B8" s="10" t="s">
        <v>11</v>
      </c>
      <c r="C8" s="10"/>
      <c r="D8" s="18" t="s">
        <v>11</v>
      </c>
      <c r="E8" s="19">
        <v>0.35</v>
      </c>
      <c r="F8" s="19">
        <v>0.6</v>
      </c>
      <c r="G8" s="19">
        <v>0.65</v>
      </c>
      <c r="H8" s="19">
        <v>1</v>
      </c>
      <c r="I8" s="20"/>
      <c r="J8" s="5"/>
    </row>
    <row r="9" spans="1:10" ht="9" customHeight="1">
      <c r="A9" s="12"/>
      <c r="B9" s="2"/>
      <c r="C9" s="2"/>
      <c r="D9" s="3"/>
      <c r="E9" s="2"/>
      <c r="F9" s="2"/>
      <c r="G9" s="4"/>
      <c r="H9" s="2"/>
      <c r="I9" s="2"/>
      <c r="J9" s="5"/>
    </row>
    <row r="10" spans="1:10" ht="12.75">
      <c r="A10" s="5" t="s">
        <v>12</v>
      </c>
      <c r="B10" s="2">
        <v>104.53</v>
      </c>
      <c r="C10" s="2">
        <v>0</v>
      </c>
      <c r="D10" s="15">
        <f>B10+C10</f>
        <v>104.53</v>
      </c>
      <c r="E10" s="2">
        <f>D10*(1+$E$8)</f>
        <v>141.1155</v>
      </c>
      <c r="F10" s="2">
        <f>D10*(1+$F$8)</f>
        <v>167.24800000000002</v>
      </c>
      <c r="G10" s="4">
        <f>D10*(1+$G$8)</f>
        <v>172.4745</v>
      </c>
      <c r="H10" s="2">
        <f>D10*(1+$H$8)</f>
        <v>209.06</v>
      </c>
      <c r="I10" s="2"/>
      <c r="J10" s="5"/>
    </row>
    <row r="11" spans="1:10" ht="12.75">
      <c r="A11" s="5" t="s">
        <v>13</v>
      </c>
      <c r="B11" s="2"/>
      <c r="C11" s="2"/>
      <c r="D11" s="3"/>
      <c r="E11" s="2"/>
      <c r="F11" s="2"/>
      <c r="G11" s="4"/>
      <c r="H11" s="2"/>
      <c r="I11" s="2"/>
      <c r="J11" s="21"/>
    </row>
    <row r="12" spans="1:10" ht="12.75">
      <c r="A12" s="5" t="s">
        <v>14</v>
      </c>
      <c r="B12" s="2"/>
      <c r="C12" s="2"/>
      <c r="D12" s="3"/>
      <c r="E12" s="2"/>
      <c r="F12" s="2"/>
      <c r="G12" s="4"/>
      <c r="H12" s="2"/>
      <c r="I12" s="2"/>
      <c r="J12" s="5"/>
    </row>
    <row r="13" spans="1:10" ht="10.5" customHeight="1">
      <c r="A13" s="5"/>
      <c r="B13" s="2"/>
      <c r="C13" s="2"/>
      <c r="D13" s="3"/>
      <c r="E13" s="2"/>
      <c r="F13" s="2"/>
      <c r="G13" s="4"/>
      <c r="H13" s="2"/>
      <c r="I13" s="2"/>
      <c r="J13" s="5"/>
    </row>
    <row r="14" spans="1:10" ht="12.75">
      <c r="A14" s="5" t="s">
        <v>15</v>
      </c>
      <c r="B14" s="2">
        <f>B10</f>
        <v>104.53</v>
      </c>
      <c r="C14" s="2">
        <v>0.07</v>
      </c>
      <c r="D14" s="15">
        <f>B14+C14</f>
        <v>104.6</v>
      </c>
      <c r="E14" s="2">
        <f>D14*(1+$E$8)</f>
        <v>141.21</v>
      </c>
      <c r="F14" s="2">
        <f>D14*(1+$F$8)</f>
        <v>167.36</v>
      </c>
      <c r="G14" s="4">
        <f>D14*(1+$G$8)</f>
        <v>172.58999999999997</v>
      </c>
      <c r="H14" s="2">
        <f>D14*(1+$H$8)</f>
        <v>209.2</v>
      </c>
      <c r="I14" s="2"/>
      <c r="J14" s="5"/>
    </row>
    <row r="15" spans="1:10" ht="10.5" customHeight="1">
      <c r="A15" s="5"/>
      <c r="B15" s="2"/>
      <c r="C15" s="2"/>
      <c r="D15" s="15"/>
      <c r="E15" s="2"/>
      <c r="F15" s="2"/>
      <c r="G15" s="4"/>
      <c r="H15" s="2"/>
      <c r="I15" s="2"/>
      <c r="J15" s="5"/>
    </row>
    <row r="16" spans="1:10" ht="12.75">
      <c r="A16" s="5" t="s">
        <v>16</v>
      </c>
      <c r="B16" s="2">
        <f>B10</f>
        <v>104.53</v>
      </c>
      <c r="C16" s="2">
        <v>0.07</v>
      </c>
      <c r="D16" s="15">
        <f>B16+C16</f>
        <v>104.6</v>
      </c>
      <c r="E16" s="2">
        <f>D16*(1+$E$8)</f>
        <v>141.21</v>
      </c>
      <c r="F16" s="2">
        <f>D16*(1+$F$8)</f>
        <v>167.36</v>
      </c>
      <c r="G16" s="4">
        <f>D16*(1+$G$8)</f>
        <v>172.58999999999997</v>
      </c>
      <c r="H16" s="2">
        <f>D16*(1+$H$8)</f>
        <v>209.2</v>
      </c>
      <c r="I16" s="2"/>
      <c r="J16" s="5"/>
    </row>
    <row r="17" spans="1:10" ht="9" customHeight="1">
      <c r="A17" s="22"/>
      <c r="B17" s="23"/>
      <c r="C17" s="23"/>
      <c r="D17" s="24"/>
      <c r="E17" s="23"/>
      <c r="F17" s="23"/>
      <c r="G17" s="25"/>
      <c r="H17" s="23"/>
      <c r="I17" s="11"/>
      <c r="J17" s="5"/>
    </row>
    <row r="18" spans="1:10" ht="12.75">
      <c r="A18" s="5" t="s">
        <v>17</v>
      </c>
      <c r="B18" s="2">
        <f>B10</f>
        <v>104.53</v>
      </c>
      <c r="C18" s="2">
        <v>0.32</v>
      </c>
      <c r="D18" s="15">
        <f>B18+C18</f>
        <v>104.85</v>
      </c>
      <c r="E18" s="2">
        <f>D18*(1+$E$8)</f>
        <v>141.5475</v>
      </c>
      <c r="F18" s="2">
        <f>D18*(1+$F$8)</f>
        <v>167.76</v>
      </c>
      <c r="G18" s="4">
        <f>D18*(1+$G$8)</f>
        <v>173.00249999999997</v>
      </c>
      <c r="H18" s="2">
        <f>D18*(1+$H$8)</f>
        <v>209.7</v>
      </c>
      <c r="I18" s="2"/>
      <c r="J18" s="5"/>
    </row>
    <row r="19" spans="1:10" ht="12.75">
      <c r="A19" s="5" t="s">
        <v>18</v>
      </c>
      <c r="B19" s="2"/>
      <c r="C19" s="2"/>
      <c r="D19" s="15"/>
      <c r="E19" s="2"/>
      <c r="F19" s="2"/>
      <c r="G19" s="4"/>
      <c r="H19" s="2"/>
      <c r="I19" s="2"/>
      <c r="J19" s="21"/>
    </row>
    <row r="20" spans="1:10" ht="12.75">
      <c r="A20" s="5" t="s">
        <v>19</v>
      </c>
      <c r="B20" s="2"/>
      <c r="C20" s="2"/>
      <c r="D20" s="15"/>
      <c r="E20" s="2"/>
      <c r="F20" s="2"/>
      <c r="G20" s="4"/>
      <c r="H20" s="2"/>
      <c r="I20" s="2"/>
      <c r="J20" s="5"/>
    </row>
    <row r="21" spans="1:10" ht="12.75">
      <c r="A21" s="5" t="s">
        <v>20</v>
      </c>
      <c r="B21" s="2"/>
      <c r="C21" s="2"/>
      <c r="D21" s="15"/>
      <c r="E21" s="2"/>
      <c r="F21" s="2"/>
      <c r="G21" s="4"/>
      <c r="H21" s="2"/>
      <c r="I21" s="2"/>
      <c r="J21" s="5"/>
    </row>
    <row r="22" spans="1:10" ht="12.75">
      <c r="A22" s="5" t="s">
        <v>21</v>
      </c>
      <c r="B22" s="2"/>
      <c r="C22" s="2"/>
      <c r="D22" s="15"/>
      <c r="E22" s="2"/>
      <c r="F22" s="2"/>
      <c r="G22" s="4"/>
      <c r="H22" s="2"/>
      <c r="I22" s="2"/>
      <c r="J22" s="5"/>
    </row>
    <row r="23" spans="1:10" ht="12.75">
      <c r="A23" s="5" t="s">
        <v>22</v>
      </c>
      <c r="B23" s="2"/>
      <c r="C23" s="2"/>
      <c r="D23" s="15"/>
      <c r="E23" s="2"/>
      <c r="F23" s="2"/>
      <c r="G23" s="4"/>
      <c r="H23" s="2"/>
      <c r="I23" s="2"/>
      <c r="J23" s="5"/>
    </row>
    <row r="24" spans="1:10" ht="12.75">
      <c r="A24" s="5" t="s">
        <v>23</v>
      </c>
      <c r="B24" s="2"/>
      <c r="C24" s="2"/>
      <c r="D24" s="15"/>
      <c r="E24" s="2"/>
      <c r="F24" s="2"/>
      <c r="G24" s="4"/>
      <c r="H24" s="2"/>
      <c r="I24" s="2"/>
      <c r="J24" s="5"/>
    </row>
    <row r="25" spans="1:10" ht="12.75">
      <c r="A25" s="5" t="s">
        <v>24</v>
      </c>
      <c r="B25" s="2"/>
      <c r="C25" s="2"/>
      <c r="D25" s="15"/>
      <c r="E25" s="2"/>
      <c r="F25" s="2"/>
      <c r="G25" s="4"/>
      <c r="H25" s="2"/>
      <c r="I25" s="2"/>
      <c r="J25" s="5"/>
    </row>
    <row r="26" spans="1:10" ht="9" customHeight="1">
      <c r="A26" s="22"/>
      <c r="B26" s="23"/>
      <c r="C26" s="23"/>
      <c r="D26" s="24"/>
      <c r="E26" s="23"/>
      <c r="F26" s="23"/>
      <c r="G26" s="25"/>
      <c r="H26" s="23"/>
      <c r="I26" s="11"/>
      <c r="J26" s="5"/>
    </row>
    <row r="27" spans="1:10" ht="12.75">
      <c r="A27" s="5" t="s">
        <v>25</v>
      </c>
      <c r="B27" s="2">
        <f>B10</f>
        <v>104.53</v>
      </c>
      <c r="C27" s="2">
        <v>3.66</v>
      </c>
      <c r="D27" s="15">
        <f>B27+C27</f>
        <v>108.19</v>
      </c>
      <c r="E27" s="2">
        <f>D27*(1+$E$8)</f>
        <v>146.0565</v>
      </c>
      <c r="F27" s="2">
        <f>D27*(1+$F$8)</f>
        <v>173.104</v>
      </c>
      <c r="G27" s="4">
        <f>D27*(1+$G$8)</f>
        <v>178.5135</v>
      </c>
      <c r="H27" s="2">
        <f>D27*(1+$H$8)</f>
        <v>216.38</v>
      </c>
      <c r="I27" s="2"/>
      <c r="J27" s="5"/>
    </row>
    <row r="28" spans="1:10" ht="12.75">
      <c r="A28" s="5" t="s">
        <v>26</v>
      </c>
      <c r="B28" s="2"/>
      <c r="C28" s="2"/>
      <c r="D28" s="15"/>
      <c r="E28" s="2"/>
      <c r="F28" s="2"/>
      <c r="G28" s="4"/>
      <c r="H28" s="2"/>
      <c r="I28" s="2"/>
      <c r="J28" s="21"/>
    </row>
    <row r="29" spans="1:10" ht="12.75">
      <c r="A29" s="5" t="s">
        <v>27</v>
      </c>
      <c r="B29" s="2"/>
      <c r="C29" s="2"/>
      <c r="D29" s="15"/>
      <c r="E29" s="2"/>
      <c r="F29" s="2"/>
      <c r="G29" s="4"/>
      <c r="H29" s="2"/>
      <c r="I29" s="2"/>
      <c r="J29" s="5"/>
    </row>
    <row r="30" spans="1:10" ht="12.75">
      <c r="A30" s="5" t="s">
        <v>28</v>
      </c>
      <c r="B30" s="2"/>
      <c r="C30" s="2"/>
      <c r="D30" s="15"/>
      <c r="E30" s="2"/>
      <c r="F30" s="2"/>
      <c r="G30" s="4"/>
      <c r="H30" s="2"/>
      <c r="I30" s="2"/>
      <c r="J30" s="5"/>
    </row>
    <row r="31" spans="1:10" ht="12.75">
      <c r="A31" s="5" t="s">
        <v>29</v>
      </c>
      <c r="B31" s="2"/>
      <c r="C31" s="2"/>
      <c r="D31" s="15"/>
      <c r="E31" s="2"/>
      <c r="F31" s="2"/>
      <c r="G31" s="4"/>
      <c r="H31" s="2"/>
      <c r="I31" s="2"/>
      <c r="J31" s="5"/>
    </row>
    <row r="32" spans="1:10" ht="12.75">
      <c r="A32" s="5" t="s">
        <v>30</v>
      </c>
      <c r="B32" s="2"/>
      <c r="C32" s="2"/>
      <c r="D32" s="15"/>
      <c r="E32" s="2"/>
      <c r="F32" s="2"/>
      <c r="G32" s="4"/>
      <c r="H32" s="2"/>
      <c r="I32" s="2"/>
      <c r="J32" s="5"/>
    </row>
    <row r="33" spans="1:10" ht="12.75">
      <c r="A33" s="5" t="s">
        <v>31</v>
      </c>
      <c r="B33" s="2"/>
      <c r="C33" s="2"/>
      <c r="D33" s="15"/>
      <c r="E33" s="2"/>
      <c r="F33" s="2"/>
      <c r="G33" s="4"/>
      <c r="H33" s="2"/>
      <c r="I33" s="2"/>
      <c r="J33" s="5"/>
    </row>
    <row r="34" spans="1:10" ht="12.75">
      <c r="A34" s="5" t="s">
        <v>32</v>
      </c>
      <c r="B34" s="2"/>
      <c r="C34" s="2"/>
      <c r="D34" s="15"/>
      <c r="E34" s="2"/>
      <c r="F34" s="2"/>
      <c r="G34" s="4"/>
      <c r="H34" s="2"/>
      <c r="I34" s="2"/>
      <c r="J34" s="5"/>
    </row>
    <row r="35" spans="1:10" ht="9" customHeight="1">
      <c r="A35" s="5"/>
      <c r="B35" s="2"/>
      <c r="C35" s="2"/>
      <c r="D35" s="15"/>
      <c r="E35" s="2"/>
      <c r="F35" s="2"/>
      <c r="G35" s="4"/>
      <c r="H35" s="2"/>
      <c r="I35" s="2"/>
      <c r="J35" s="5"/>
    </row>
    <row r="36" spans="1:10" ht="12.75">
      <c r="A36" s="5" t="s">
        <v>33</v>
      </c>
      <c r="B36" s="2">
        <f>B10</f>
        <v>104.53</v>
      </c>
      <c r="C36" s="2">
        <v>5.67</v>
      </c>
      <c r="D36" s="15">
        <f>B36+C36</f>
        <v>110.2</v>
      </c>
      <c r="E36" s="2">
        <f>D36*(1+$E$8)</f>
        <v>148.77</v>
      </c>
      <c r="F36" s="2">
        <f>D36*(1+$F$8)</f>
        <v>176.32000000000002</v>
      </c>
      <c r="G36" s="4">
        <f>D36*(1+$G$8)</f>
        <v>181.82999999999998</v>
      </c>
      <c r="H36" s="2">
        <f>D36*(1+$H$8)</f>
        <v>220.4</v>
      </c>
      <c r="I36" s="2"/>
      <c r="J36" s="5"/>
    </row>
    <row r="37" spans="1:10" ht="9" customHeight="1">
      <c r="A37" s="5"/>
      <c r="B37" s="2"/>
      <c r="C37" s="2"/>
      <c r="D37" s="15"/>
      <c r="E37" s="2"/>
      <c r="F37" s="2"/>
      <c r="G37" s="4"/>
      <c r="H37" s="2"/>
      <c r="I37" s="2"/>
      <c r="J37" s="21"/>
    </row>
    <row r="38" spans="1:10" ht="12.75">
      <c r="A38" s="5" t="s">
        <v>34</v>
      </c>
      <c r="B38" s="2">
        <f>B10</f>
        <v>104.53</v>
      </c>
      <c r="C38" s="2">
        <v>5.17</v>
      </c>
      <c r="D38" s="15">
        <f>B38+C38</f>
        <v>109.7</v>
      </c>
      <c r="E38" s="2">
        <f>D38*(1+$E$8)</f>
        <v>148.09500000000003</v>
      </c>
      <c r="F38" s="2">
        <f>D38*(1+$F$8)</f>
        <v>175.52</v>
      </c>
      <c r="G38" s="4">
        <f>D38*(1+$G$8)</f>
        <v>181.005</v>
      </c>
      <c r="H38" s="2">
        <f>D38*(1+$H$8)</f>
        <v>219.4</v>
      </c>
      <c r="I38" s="2"/>
      <c r="J38" s="5"/>
    </row>
    <row r="39" spans="1:10" ht="9" customHeight="1">
      <c r="A39" s="5"/>
      <c r="B39" s="2"/>
      <c r="C39" s="2"/>
      <c r="D39" s="15"/>
      <c r="E39" s="2"/>
      <c r="F39" s="2"/>
      <c r="G39" s="4"/>
      <c r="H39" s="2"/>
      <c r="I39" s="2"/>
      <c r="J39" s="5"/>
    </row>
    <row r="40" spans="1:10" ht="12.75">
      <c r="A40" s="5" t="s">
        <v>35</v>
      </c>
      <c r="B40" s="2">
        <f>B10</f>
        <v>104.53</v>
      </c>
      <c r="C40" s="2">
        <v>5.98</v>
      </c>
      <c r="D40" s="15">
        <f>B40+C40</f>
        <v>110.51</v>
      </c>
      <c r="E40" s="2">
        <f>D40*(1+$E$8)</f>
        <v>149.1885</v>
      </c>
      <c r="F40" s="2">
        <f>D40*(1+$F$8)</f>
        <v>176.81600000000003</v>
      </c>
      <c r="G40" s="4">
        <f>D40*(1+$G$8)</f>
        <v>182.3415</v>
      </c>
      <c r="H40" s="2">
        <f>D40*(1+$H$8)</f>
        <v>221.02</v>
      </c>
      <c r="I40" s="2"/>
      <c r="J40" s="5"/>
    </row>
    <row r="41" spans="1:10" ht="12.75">
      <c r="A41" s="5" t="s">
        <v>36</v>
      </c>
      <c r="B41" s="2"/>
      <c r="C41" s="2"/>
      <c r="D41" s="15"/>
      <c r="E41" s="2"/>
      <c r="F41" s="2"/>
      <c r="G41" s="4"/>
      <c r="H41" s="2"/>
      <c r="I41" s="2"/>
      <c r="J41" s="21"/>
    </row>
    <row r="42" spans="1:10" ht="12.75">
      <c r="A42" s="5" t="s">
        <v>37</v>
      </c>
      <c r="B42" s="2"/>
      <c r="C42" s="2"/>
      <c r="D42" s="15"/>
      <c r="E42" s="2"/>
      <c r="F42" s="2"/>
      <c r="G42" s="4"/>
      <c r="H42" s="2"/>
      <c r="I42" s="2"/>
      <c r="J42" s="5"/>
    </row>
    <row r="43" spans="1:10" ht="12.75">
      <c r="A43" s="5" t="s">
        <v>38</v>
      </c>
      <c r="B43" s="26"/>
      <c r="C43" s="26"/>
      <c r="D43" s="27"/>
      <c r="E43" s="26"/>
      <c r="F43" s="26"/>
      <c r="G43" s="4"/>
      <c r="H43" s="2"/>
      <c r="I43" s="2"/>
      <c r="J43" s="5"/>
    </row>
    <row r="44" spans="1:10" ht="9" customHeight="1">
      <c r="A44" s="22"/>
      <c r="B44" s="23"/>
      <c r="C44" s="23"/>
      <c r="D44" s="24"/>
      <c r="E44" s="23"/>
      <c r="F44" s="23"/>
      <c r="G44" s="25"/>
      <c r="H44" s="23"/>
      <c r="I44" s="11"/>
      <c r="J44" s="5"/>
    </row>
    <row r="45" spans="1:10" ht="12.75">
      <c r="A45" s="5" t="s">
        <v>39</v>
      </c>
      <c r="B45" s="2">
        <f>B10</f>
        <v>104.53</v>
      </c>
      <c r="C45" s="2">
        <v>1.28</v>
      </c>
      <c r="D45" s="15">
        <f>B45+C45</f>
        <v>105.81</v>
      </c>
      <c r="E45" s="2">
        <f>D45*(1+$E$8)</f>
        <v>142.8435</v>
      </c>
      <c r="F45" s="2">
        <f>D45*(1+$F$8)</f>
        <v>169.29600000000002</v>
      </c>
      <c r="G45" s="4">
        <f>D45*(1+$G$8)</f>
        <v>174.5865</v>
      </c>
      <c r="H45" s="2">
        <f>D45*(1+$H$8)</f>
        <v>211.62</v>
      </c>
      <c r="I45" s="2"/>
      <c r="J45" s="5"/>
    </row>
    <row r="46" spans="1:10" ht="12.75">
      <c r="A46" s="5" t="s">
        <v>40</v>
      </c>
      <c r="B46" s="2"/>
      <c r="C46" s="2"/>
      <c r="D46" s="15"/>
      <c r="E46" s="2"/>
      <c r="F46" s="2"/>
      <c r="G46" s="4"/>
      <c r="H46" s="2"/>
      <c r="I46" s="2"/>
      <c r="J46" s="21"/>
    </row>
    <row r="47" spans="1:10" ht="12.75">
      <c r="A47" s="5" t="s">
        <v>41</v>
      </c>
      <c r="B47" s="2"/>
      <c r="C47" s="2"/>
      <c r="D47" s="15"/>
      <c r="E47" s="2"/>
      <c r="F47" s="2"/>
      <c r="G47" s="4"/>
      <c r="H47" s="2"/>
      <c r="I47" s="2"/>
      <c r="J47" s="5"/>
    </row>
    <row r="48" spans="1:10" ht="9" customHeight="1">
      <c r="A48" s="5"/>
      <c r="B48" s="2"/>
      <c r="C48" s="2"/>
      <c r="D48" s="15"/>
      <c r="E48" s="2"/>
      <c r="F48" s="2"/>
      <c r="G48" s="4"/>
      <c r="H48" s="2"/>
      <c r="I48" s="2"/>
      <c r="J48" s="5"/>
    </row>
    <row r="49" spans="1:10" ht="12.75">
      <c r="A49" s="5" t="s">
        <v>42</v>
      </c>
      <c r="B49" s="2">
        <f>B10</f>
        <v>104.53</v>
      </c>
      <c r="C49" s="2">
        <v>1.77</v>
      </c>
      <c r="D49" s="15">
        <f>B49+C49</f>
        <v>106.3</v>
      </c>
      <c r="E49" s="2">
        <f>D49*(1+$E$8)</f>
        <v>143.505</v>
      </c>
      <c r="F49" s="2">
        <f>D49*(1+$F$8)</f>
        <v>170.08</v>
      </c>
      <c r="G49" s="4">
        <f>D49*(1+$G$8)</f>
        <v>175.39499999999998</v>
      </c>
      <c r="H49" s="2">
        <f>D49*(1+$H$8)</f>
        <v>212.6</v>
      </c>
      <c r="I49" s="2"/>
      <c r="J49" s="5"/>
    </row>
    <row r="50" spans="1:10" ht="12.75">
      <c r="A50" s="5" t="s">
        <v>43</v>
      </c>
      <c r="B50" s="2"/>
      <c r="C50" s="2"/>
      <c r="D50" s="15"/>
      <c r="E50" s="2"/>
      <c r="F50" s="2"/>
      <c r="G50" s="4"/>
      <c r="H50" s="2"/>
      <c r="I50" s="2"/>
      <c r="J50" s="21"/>
    </row>
    <row r="51" spans="1:10" ht="9" customHeight="1">
      <c r="A51" s="5"/>
      <c r="B51" s="2"/>
      <c r="C51" s="2"/>
      <c r="D51" s="15"/>
      <c r="E51" s="2"/>
      <c r="F51" s="2"/>
      <c r="G51" s="4"/>
      <c r="H51" s="2"/>
      <c r="I51" s="2"/>
      <c r="J51" s="5"/>
    </row>
    <row r="52" spans="1:10" ht="12.75">
      <c r="A52" s="5" t="s">
        <v>44</v>
      </c>
      <c r="B52" s="2">
        <f>B10</f>
        <v>104.53</v>
      </c>
      <c r="C52" s="2">
        <v>3.92</v>
      </c>
      <c r="D52" s="15">
        <f>B52+C52</f>
        <v>108.45</v>
      </c>
      <c r="E52" s="2">
        <f>D52*(1+$E$8)</f>
        <v>146.40750000000003</v>
      </c>
      <c r="F52" s="2">
        <f>D52*(1+$F$8)</f>
        <v>173.52</v>
      </c>
      <c r="G52" s="4">
        <f>D52*(1+$G$8)</f>
        <v>178.9425</v>
      </c>
      <c r="H52" s="2">
        <f>D52*(1+$H$8)</f>
        <v>216.9</v>
      </c>
      <c r="I52" s="2"/>
      <c r="J52" s="5"/>
    </row>
    <row r="53" spans="1:10" ht="12.75">
      <c r="A53" s="5" t="s">
        <v>45</v>
      </c>
      <c r="B53" s="2"/>
      <c r="C53" s="2"/>
      <c r="D53" s="15"/>
      <c r="E53" s="2"/>
      <c r="F53" s="2"/>
      <c r="G53" s="4"/>
      <c r="H53" s="2"/>
      <c r="I53" s="2"/>
      <c r="J53" s="21"/>
    </row>
    <row r="54" spans="1:10" ht="9" customHeight="1">
      <c r="A54" s="5"/>
      <c r="B54" s="2"/>
      <c r="C54" s="2"/>
      <c r="D54" s="15"/>
      <c r="E54" s="2"/>
      <c r="F54" s="2"/>
      <c r="G54" s="4"/>
      <c r="H54" s="2"/>
      <c r="I54" s="2"/>
      <c r="J54" s="5"/>
    </row>
    <row r="55" spans="1:10" ht="12.75">
      <c r="A55" s="5" t="s">
        <v>46</v>
      </c>
      <c r="B55" s="2">
        <f>B10</f>
        <v>104.53</v>
      </c>
      <c r="C55" s="2">
        <v>4.39</v>
      </c>
      <c r="D55" s="15">
        <f>B55+C55</f>
        <v>108.92</v>
      </c>
      <c r="E55" s="2">
        <f>D55*(1+$E$8)</f>
        <v>147.042</v>
      </c>
      <c r="F55" s="2">
        <f>D55*(1+$F$8)</f>
        <v>174.27200000000002</v>
      </c>
      <c r="G55" s="4">
        <f>D55*(1+$G$8)</f>
        <v>179.718</v>
      </c>
      <c r="H55" s="2">
        <f>D55*(1+$H$8)</f>
        <v>217.84</v>
      </c>
      <c r="I55" s="2"/>
      <c r="J55" s="5"/>
    </row>
    <row r="56" spans="1:10" ht="12.75">
      <c r="A56" s="5" t="s">
        <v>47</v>
      </c>
      <c r="B56" s="2"/>
      <c r="C56" s="2"/>
      <c r="D56" s="15"/>
      <c r="E56" s="2"/>
      <c r="F56" s="2"/>
      <c r="G56" s="4"/>
      <c r="H56" s="2"/>
      <c r="I56" s="2"/>
      <c r="J56" s="21"/>
    </row>
    <row r="57" spans="1:10" ht="12.75">
      <c r="A57" s="5" t="s">
        <v>48</v>
      </c>
      <c r="B57" s="2"/>
      <c r="C57" s="2"/>
      <c r="D57" s="15"/>
      <c r="E57" s="2"/>
      <c r="F57" s="2"/>
      <c r="G57" s="4"/>
      <c r="H57" s="2"/>
      <c r="I57" s="2"/>
      <c r="J57" s="5"/>
    </row>
    <row r="58" spans="1:10" ht="10.5" customHeight="1">
      <c r="A58" s="28"/>
      <c r="B58" s="23"/>
      <c r="C58" s="23"/>
      <c r="D58" s="24"/>
      <c r="E58" s="23"/>
      <c r="F58" s="23"/>
      <c r="G58" s="25"/>
      <c r="H58" s="23"/>
      <c r="I58" s="11"/>
      <c r="J58" s="5"/>
    </row>
    <row r="59" spans="1:10" ht="12.75">
      <c r="A59" s="12"/>
      <c r="B59" s="2"/>
      <c r="C59" s="2"/>
      <c r="D59" s="15"/>
      <c r="E59" s="2"/>
      <c r="F59" s="2"/>
      <c r="G59" s="4"/>
      <c r="H59" s="2"/>
      <c r="I59" s="2"/>
      <c r="J59" s="5"/>
    </row>
    <row r="60" spans="1:10" ht="12.75">
      <c r="A60" s="12"/>
      <c r="B60" s="2"/>
      <c r="C60" s="2"/>
      <c r="D60" s="15"/>
      <c r="E60" s="2"/>
      <c r="F60" s="2"/>
      <c r="G60" s="4"/>
      <c r="H60" s="2"/>
      <c r="I60" s="2"/>
      <c r="J60" s="5"/>
    </row>
    <row r="61" spans="1:10" ht="12.75">
      <c r="A61" s="12"/>
      <c r="B61" s="2"/>
      <c r="C61" s="2"/>
      <c r="D61" s="15"/>
      <c r="E61" s="2"/>
      <c r="F61" s="2"/>
      <c r="G61" s="4"/>
      <c r="H61" s="2"/>
      <c r="I61" s="2"/>
      <c r="J61" s="5"/>
    </row>
    <row r="62" spans="1:10" ht="12.75">
      <c r="A62" s="12"/>
      <c r="B62" s="2"/>
      <c r="C62" s="2"/>
      <c r="D62" s="15"/>
      <c r="E62" s="2"/>
      <c r="F62" s="2"/>
      <c r="G62" s="4"/>
      <c r="H62" s="2"/>
      <c r="I62" s="2"/>
      <c r="J62" s="5"/>
    </row>
    <row r="63" spans="1:10" ht="12.75">
      <c r="A63" s="12"/>
      <c r="B63" s="2"/>
      <c r="C63" s="2"/>
      <c r="D63" s="15"/>
      <c r="E63" s="2"/>
      <c r="F63" s="2"/>
      <c r="G63" s="4"/>
      <c r="H63" s="2"/>
      <c r="I63" s="2"/>
      <c r="J63" s="5"/>
    </row>
    <row r="64" spans="1:10" ht="12.75">
      <c r="A64" s="12"/>
      <c r="B64" s="2"/>
      <c r="C64" s="2"/>
      <c r="D64" s="15"/>
      <c r="E64" s="2"/>
      <c r="F64" s="2"/>
      <c r="G64" s="4"/>
      <c r="H64" s="2"/>
      <c r="I64" s="2"/>
      <c r="J64" s="5"/>
    </row>
    <row r="65" spans="1:10" ht="12.75">
      <c r="A65" s="12"/>
      <c r="B65" s="2"/>
      <c r="C65" s="2"/>
      <c r="D65" s="3"/>
      <c r="E65" s="2"/>
      <c r="F65" s="2"/>
      <c r="G65" s="4"/>
      <c r="H65" s="2"/>
      <c r="I65" s="2"/>
      <c r="J65" s="5"/>
    </row>
    <row r="66" spans="1:10" ht="12.75">
      <c r="A66" s="12"/>
      <c r="B66" s="2"/>
      <c r="C66" s="2"/>
      <c r="D66" s="3"/>
      <c r="E66" s="2"/>
      <c r="F66" s="2"/>
      <c r="G66" s="4"/>
      <c r="H66" s="2"/>
      <c r="I66" s="2"/>
      <c r="J66" s="5"/>
    </row>
    <row r="67" spans="1:10" ht="12.75">
      <c r="A67" s="12"/>
      <c r="B67" s="2"/>
      <c r="C67" s="2"/>
      <c r="D67" s="3"/>
      <c r="E67" s="2"/>
      <c r="F67" s="2"/>
      <c r="G67" s="4"/>
      <c r="H67" s="2"/>
      <c r="I67" s="2"/>
      <c r="J67" s="5"/>
    </row>
    <row r="68" spans="1:10" ht="12.75">
      <c r="A68" s="12"/>
      <c r="B68" s="2"/>
      <c r="C68" s="2"/>
      <c r="D68" s="3"/>
      <c r="E68" s="2"/>
      <c r="F68" s="2"/>
      <c r="G68" s="4"/>
      <c r="H68" s="2"/>
      <c r="I68" s="2"/>
      <c r="J68" s="5"/>
    </row>
    <row r="69" spans="1:10" ht="12.75">
      <c r="A69" s="12"/>
      <c r="B69" s="2"/>
      <c r="C69" s="2"/>
      <c r="D69" s="3"/>
      <c r="E69" s="2"/>
      <c r="F69" s="2"/>
      <c r="G69" s="4"/>
      <c r="H69" s="2"/>
      <c r="I69" s="2"/>
      <c r="J69" s="5"/>
    </row>
    <row r="70" spans="1:10" ht="12.75">
      <c r="A70" s="12"/>
      <c r="B70" s="2"/>
      <c r="C70" s="2"/>
      <c r="D70" s="3"/>
      <c r="E70" s="2"/>
      <c r="F70" s="2"/>
      <c r="G70" s="4"/>
      <c r="H70" s="2"/>
      <c r="I70" s="2"/>
      <c r="J70" s="5"/>
    </row>
    <row r="71" spans="1:10" ht="12.75">
      <c r="A71" s="12"/>
      <c r="B71" s="2"/>
      <c r="C71" s="2"/>
      <c r="D71" s="3"/>
      <c r="E71" s="2"/>
      <c r="F71" s="2"/>
      <c r="G71" s="4"/>
      <c r="H71" s="2"/>
      <c r="I71" s="2"/>
      <c r="J71" s="5"/>
    </row>
    <row r="72" spans="1:10" ht="12.75">
      <c r="A72" s="12"/>
      <c r="B72" s="2"/>
      <c r="C72" s="2"/>
      <c r="D72" s="3"/>
      <c r="E72" s="2"/>
      <c r="F72" s="2"/>
      <c r="G72" s="4"/>
      <c r="H72" s="2"/>
      <c r="I72" s="2"/>
      <c r="J72" s="5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A32" sqref="A32"/>
    </sheetView>
  </sheetViews>
  <sheetFormatPr defaultColWidth="9.140625" defaultRowHeight="12.75"/>
  <cols>
    <col min="1" max="1" width="34.57421875" style="12" customWidth="1"/>
    <col min="2" max="2" width="8.28125" style="12" customWidth="1"/>
    <col min="3" max="3" width="7.57421875" style="12" customWidth="1"/>
    <col min="4" max="4" width="7.421875" style="12" bestFit="1" customWidth="1"/>
    <col min="5" max="5" width="8.8515625" style="12" customWidth="1"/>
    <col min="6" max="6" width="11.28125" style="12" customWidth="1"/>
    <col min="7" max="7" width="8.28125" style="12" customWidth="1"/>
    <col min="8" max="8" width="4.7109375" style="12" customWidth="1"/>
    <col min="9" max="9" width="5.7109375" style="12" customWidth="1"/>
    <col min="10" max="10" width="10.7109375" style="12" customWidth="1"/>
    <col min="11" max="11" width="6.7109375" style="12" customWidth="1"/>
    <col min="12" max="12" width="10.7109375" style="12" customWidth="1"/>
    <col min="13" max="14" width="11.421875" style="0" customWidth="1"/>
    <col min="15" max="15" width="12.7109375" style="0" customWidth="1"/>
    <col min="16" max="16384" width="11.421875" style="0" customWidth="1"/>
  </cols>
  <sheetData>
    <row r="1" spans="1:12" ht="18">
      <c r="A1" s="6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/>
    </row>
    <row r="2" spans="1:12" ht="18">
      <c r="A2" s="6" t="s">
        <v>1</v>
      </c>
      <c r="B2" s="2"/>
      <c r="C2" s="2"/>
      <c r="D2" s="2"/>
      <c r="E2" s="2"/>
      <c r="F2" s="3"/>
      <c r="G2" s="2"/>
      <c r="H2" s="2"/>
      <c r="I2" s="2"/>
      <c r="J2" s="2"/>
      <c r="K2" s="2"/>
      <c r="L2"/>
    </row>
    <row r="3" spans="1:12" ht="16.5" thickBot="1">
      <c r="A3" s="30"/>
      <c r="B3" s="2"/>
      <c r="C3" s="2"/>
      <c r="D3" s="2"/>
      <c r="E3" s="2"/>
      <c r="F3" s="3"/>
      <c r="G3" s="2"/>
      <c r="H3" s="2"/>
      <c r="I3" s="2"/>
      <c r="J3" s="2"/>
      <c r="K3" s="2"/>
      <c r="L3"/>
    </row>
    <row r="4" spans="1:12" ht="12.75">
      <c r="A4" s="31"/>
      <c r="B4" s="32"/>
      <c r="C4" s="32"/>
      <c r="D4" s="32"/>
      <c r="E4" s="32"/>
      <c r="F4" s="33"/>
      <c r="G4" s="32"/>
      <c r="H4" s="2"/>
      <c r="I4" s="2"/>
      <c r="J4" s="2"/>
      <c r="K4" s="2"/>
      <c r="L4"/>
    </row>
    <row r="5" spans="2:7" ht="12.75">
      <c r="B5" s="34" t="s">
        <v>50</v>
      </c>
      <c r="C5" s="35"/>
      <c r="D5" s="35"/>
      <c r="E5" s="35"/>
      <c r="F5" s="35" t="s">
        <v>51</v>
      </c>
      <c r="G5" s="35" t="s">
        <v>52</v>
      </c>
    </row>
    <row r="6" spans="1:7" ht="12.75">
      <c r="A6" s="36" t="s">
        <v>53</v>
      </c>
      <c r="B6" s="34"/>
      <c r="C6" s="37" t="s">
        <v>7</v>
      </c>
      <c r="D6" s="37" t="s">
        <v>8</v>
      </c>
      <c r="E6" s="37"/>
      <c r="F6" s="37" t="s">
        <v>9</v>
      </c>
      <c r="G6" s="35" t="s">
        <v>10</v>
      </c>
    </row>
    <row r="7" spans="1:7" ht="13.5" thickBot="1">
      <c r="A7" s="17"/>
      <c r="B7" s="38"/>
      <c r="C7" s="39">
        <v>0.35</v>
      </c>
      <c r="D7" s="39">
        <v>0.6</v>
      </c>
      <c r="E7" s="39"/>
      <c r="F7" s="39">
        <v>0.65</v>
      </c>
      <c r="G7" s="39">
        <v>1</v>
      </c>
    </row>
    <row r="8" spans="2:7" ht="12.75">
      <c r="B8" s="34"/>
      <c r="C8" s="35"/>
      <c r="D8" s="35"/>
      <c r="E8" s="35"/>
      <c r="F8" s="35"/>
      <c r="G8" s="35"/>
    </row>
    <row r="9" spans="1:7" ht="12.75">
      <c r="A9" s="12" t="s">
        <v>54</v>
      </c>
      <c r="B9" s="34"/>
      <c r="C9" s="37"/>
      <c r="D9" s="35"/>
      <c r="E9" s="35"/>
      <c r="F9" s="35"/>
      <c r="G9" s="35"/>
    </row>
    <row r="10" spans="1:7" ht="12.75">
      <c r="A10" s="12" t="s">
        <v>55</v>
      </c>
      <c r="B10" s="34"/>
      <c r="C10" s="35"/>
      <c r="D10" s="35"/>
      <c r="E10" s="35"/>
      <c r="F10" s="35"/>
      <c r="G10" s="35"/>
    </row>
    <row r="11" spans="1:7" ht="12.75">
      <c r="A11" s="12" t="s">
        <v>56</v>
      </c>
      <c r="B11" s="40">
        <v>104.53</v>
      </c>
      <c r="C11" s="35"/>
      <c r="D11" s="35"/>
      <c r="E11" s="35"/>
      <c r="F11" s="35"/>
      <c r="G11" s="35"/>
    </row>
    <row r="12" spans="2:7" ht="12.75">
      <c r="B12" s="34"/>
      <c r="C12" s="35"/>
      <c r="D12" s="35"/>
      <c r="E12" s="35"/>
      <c r="F12" s="35"/>
      <c r="G12" s="35"/>
    </row>
    <row r="13" spans="1:9" ht="12.75">
      <c r="A13" s="12" t="s">
        <v>57</v>
      </c>
      <c r="B13" s="40">
        <f>B11*0.5</f>
        <v>52.265</v>
      </c>
      <c r="C13" s="13">
        <f>B13*(1+$C$7)</f>
        <v>70.55775</v>
      </c>
      <c r="D13" s="13">
        <f>B13*(1+$D$7)</f>
        <v>83.62400000000001</v>
      </c>
      <c r="E13" s="13"/>
      <c r="F13" s="13">
        <f>B13*(1+$F$7)</f>
        <v>86.23725</v>
      </c>
      <c r="G13" s="13">
        <f>B13*(1+$G$7)</f>
        <v>104.53</v>
      </c>
      <c r="H13" s="5"/>
      <c r="I13" s="5"/>
    </row>
    <row r="14" spans="1:9" ht="12.75">
      <c r="A14" s="12" t="s">
        <v>58</v>
      </c>
      <c r="B14" s="40">
        <f>B11*0.75</f>
        <v>78.39750000000001</v>
      </c>
      <c r="C14" s="13">
        <f>B14*(1+$C$7)</f>
        <v>105.83662500000001</v>
      </c>
      <c r="D14" s="13">
        <f>B14*(1+$D$7)</f>
        <v>125.43600000000002</v>
      </c>
      <c r="E14" s="13"/>
      <c r="F14" s="13">
        <f>B14*(1+$F$7)</f>
        <v>129.355875</v>
      </c>
      <c r="G14" s="13">
        <f>B14*(1+$G$7)</f>
        <v>156.79500000000002</v>
      </c>
      <c r="H14" s="5"/>
      <c r="I14" s="5"/>
    </row>
    <row r="15" spans="2:7" ht="12.75">
      <c r="B15" s="40"/>
      <c r="C15" s="13"/>
      <c r="D15" s="13"/>
      <c r="E15" s="13"/>
      <c r="F15" s="13"/>
      <c r="G15" s="13"/>
    </row>
    <row r="16" spans="1:9" ht="12.75">
      <c r="A16" s="12" t="s">
        <v>59</v>
      </c>
      <c r="B16" s="40">
        <f>(B11*0.5)+(0.07*0.5)</f>
        <v>52.3</v>
      </c>
      <c r="C16" s="13">
        <f>B16*(1+$C$7)</f>
        <v>70.605</v>
      </c>
      <c r="D16" s="13">
        <f>B16*(1+$D$7)</f>
        <v>83.68</v>
      </c>
      <c r="E16" s="13"/>
      <c r="F16" s="13">
        <f>B16*(1+$F$7)</f>
        <v>86.29499999999999</v>
      </c>
      <c r="G16" s="13">
        <f>B16*(1+$G$7)</f>
        <v>104.6</v>
      </c>
      <c r="H16" s="5"/>
      <c r="I16" s="5"/>
    </row>
    <row r="17" spans="1:9" ht="12.75">
      <c r="A17" s="12" t="s">
        <v>60</v>
      </c>
      <c r="B17" s="40">
        <f>(B11*0.75)+(0.07*0.75)</f>
        <v>78.45</v>
      </c>
      <c r="C17" s="13">
        <f>B17*(1+$C$7)</f>
        <v>105.90750000000001</v>
      </c>
      <c r="D17" s="13">
        <f>B17*(1+$D$7)</f>
        <v>125.52000000000001</v>
      </c>
      <c r="E17" s="13"/>
      <c r="F17" s="13">
        <f>B17*(1+$F$7)</f>
        <v>129.4425</v>
      </c>
      <c r="G17" s="13">
        <f>B17*(1+$G$7)</f>
        <v>156.9</v>
      </c>
      <c r="H17" s="5"/>
      <c r="I17" s="5"/>
    </row>
    <row r="18" spans="1:9" ht="12.75">
      <c r="A18" s="28"/>
      <c r="B18" s="41"/>
      <c r="C18" s="42"/>
      <c r="D18" s="42"/>
      <c r="E18" s="42"/>
      <c r="F18" s="42"/>
      <c r="G18" s="42"/>
      <c r="H18" s="5"/>
      <c r="I18" s="5"/>
    </row>
    <row r="19" spans="2:7" ht="12.75">
      <c r="B19" s="34"/>
      <c r="C19" s="35"/>
      <c r="D19" s="35"/>
      <c r="E19" s="35"/>
      <c r="F19" s="35"/>
      <c r="G19" s="35"/>
    </row>
    <row r="20" spans="1:7" ht="12.75">
      <c r="A20" s="36" t="s">
        <v>61</v>
      </c>
      <c r="B20" s="34"/>
      <c r="C20" s="35"/>
      <c r="D20" s="35"/>
      <c r="E20" s="35"/>
      <c r="F20" s="35"/>
      <c r="G20" s="35"/>
    </row>
    <row r="21" spans="2:7" ht="12.75">
      <c r="B21" s="34"/>
      <c r="C21" s="35"/>
      <c r="D21" s="35"/>
      <c r="E21" s="35"/>
      <c r="F21" s="35"/>
      <c r="G21" s="35"/>
    </row>
    <row r="22" spans="1:9" ht="12.75">
      <c r="A22" s="12" t="s">
        <v>62</v>
      </c>
      <c r="B22" s="40">
        <f>B11</f>
        <v>104.53</v>
      </c>
      <c r="C22" s="13">
        <f>B22*(1+$C$7)</f>
        <v>141.1155</v>
      </c>
      <c r="D22" s="13">
        <f>B22*(1+$D$7)</f>
        <v>167.24800000000002</v>
      </c>
      <c r="E22" s="13"/>
      <c r="F22" s="13">
        <f>B22*(1+$F$7)</f>
        <v>172.4745</v>
      </c>
      <c r="G22" s="13">
        <f>B22*(1+$G$7)</f>
        <v>209.06</v>
      </c>
      <c r="H22" s="5"/>
      <c r="I22" s="5"/>
    </row>
    <row r="23" spans="1:9" ht="12.75">
      <c r="A23" s="12" t="s">
        <v>63</v>
      </c>
      <c r="B23" s="40">
        <f>B22+2.25</f>
        <v>106.78</v>
      </c>
      <c r="C23" s="13">
        <f>B23*(1+$C$7)</f>
        <v>144.15300000000002</v>
      </c>
      <c r="D23" s="13">
        <f>B23*(1+$D$7)</f>
        <v>170.848</v>
      </c>
      <c r="E23" s="13"/>
      <c r="F23" s="13">
        <f>B23*(1+$F$7)</f>
        <v>176.18699999999998</v>
      </c>
      <c r="G23" s="13">
        <f>B23*(1+$G$7)</f>
        <v>213.56</v>
      </c>
      <c r="H23" s="5"/>
      <c r="I23" s="5"/>
    </row>
    <row r="24" spans="2:9" ht="12.75">
      <c r="B24" s="40"/>
      <c r="C24" s="13"/>
      <c r="D24" s="13"/>
      <c r="E24" s="13"/>
      <c r="F24" s="13"/>
      <c r="G24" s="13"/>
      <c r="H24" s="5"/>
      <c r="I24" s="5"/>
    </row>
    <row r="25" spans="2:7" ht="12.75">
      <c r="B25" s="3"/>
      <c r="C25" s="2"/>
      <c r="D25" s="2"/>
      <c r="E25" s="2"/>
      <c r="F25" s="2"/>
      <c r="G25" s="2"/>
    </row>
    <row r="26" spans="1:9" ht="12.75">
      <c r="A26" s="12" t="s">
        <v>64</v>
      </c>
      <c r="C26" s="35" t="s">
        <v>65</v>
      </c>
      <c r="D26" s="43">
        <f>B23*173.33</f>
        <v>18508.1774</v>
      </c>
      <c r="E26" s="12" t="s">
        <v>66</v>
      </c>
      <c r="H26" s="5"/>
      <c r="I26" s="5"/>
    </row>
    <row r="28" ht="12.75">
      <c r="A28" s="12" t="s">
        <v>67</v>
      </c>
    </row>
    <row r="29" ht="12.75">
      <c r="A29" s="12" t="s">
        <v>68</v>
      </c>
    </row>
    <row r="30" ht="12.75">
      <c r="A30" s="12" t="s">
        <v>69</v>
      </c>
    </row>
    <row r="31" ht="12.75">
      <c r="A31" s="12" t="s">
        <v>70</v>
      </c>
    </row>
    <row r="32" ht="12.75">
      <c r="A32" s="12" t="s">
        <v>71</v>
      </c>
    </row>
    <row r="33" spans="1:7" ht="13.5" thickBot="1">
      <c r="A33" s="17"/>
      <c r="B33" s="17"/>
      <c r="C33" s="17"/>
      <c r="D33" s="17"/>
      <c r="E33" s="17"/>
      <c r="F33" s="17"/>
      <c r="G33" s="17"/>
    </row>
    <row r="34" spans="1:7" ht="12.75">
      <c r="A34" s="44"/>
      <c r="B34" s="45"/>
      <c r="C34" s="45"/>
      <c r="D34" s="45"/>
      <c r="E34" s="45"/>
      <c r="F34" s="46"/>
      <c r="G34" s="46" t="s">
        <v>72</v>
      </c>
    </row>
    <row r="35" spans="1:7" ht="12.75">
      <c r="A35" s="36" t="s">
        <v>73</v>
      </c>
      <c r="B35"/>
      <c r="C35"/>
      <c r="D35"/>
      <c r="E35"/>
      <c r="F35" s="35" t="s">
        <v>74</v>
      </c>
      <c r="G35" s="35" t="s">
        <v>75</v>
      </c>
    </row>
    <row r="36" spans="1:7" ht="13.5" thickBot="1">
      <c r="A36" s="17"/>
      <c r="B36" s="47"/>
      <c r="C36" s="47"/>
      <c r="D36" s="47"/>
      <c r="E36" s="47"/>
      <c r="F36" s="48" t="s">
        <v>76</v>
      </c>
      <c r="G36" s="48" t="s">
        <v>77</v>
      </c>
    </row>
    <row r="37" spans="3:7" ht="12.75">
      <c r="C37" s="44"/>
      <c r="F37" s="35"/>
      <c r="G37" s="35"/>
    </row>
    <row r="38" spans="1:12" s="45" customFormat="1" ht="12.75">
      <c r="A38" s="12" t="s">
        <v>78</v>
      </c>
      <c r="B38" s="12"/>
      <c r="C38" s="12"/>
      <c r="D38" s="12"/>
      <c r="E38" s="12">
        <v>40</v>
      </c>
      <c r="F38" s="13">
        <f>(173.33)*($B$11)</f>
        <v>18118.1849</v>
      </c>
      <c r="G38" s="13">
        <f>(173.33)*($B$11+0.32)</f>
        <v>18173.6505</v>
      </c>
      <c r="H38" s="44"/>
      <c r="I38" s="44"/>
      <c r="J38" s="44"/>
      <c r="K38" s="44"/>
      <c r="L38" s="44"/>
    </row>
    <row r="39" spans="1:12" s="45" customFormat="1" ht="12.75">
      <c r="A39" s="12" t="s">
        <v>79</v>
      </c>
      <c r="B39" s="12"/>
      <c r="C39" s="12"/>
      <c r="D39" s="12"/>
      <c r="E39" s="12">
        <v>48</v>
      </c>
      <c r="F39" s="13">
        <f>(214.93)*($B$11)</f>
        <v>22466.6329</v>
      </c>
      <c r="G39" s="13">
        <f>(214.93)*($B$11+0.32)</f>
        <v>22535.410499999998</v>
      </c>
      <c r="H39" s="44"/>
      <c r="I39" s="44"/>
      <c r="J39" s="44"/>
      <c r="K39" s="44"/>
      <c r="L39" s="44"/>
    </row>
    <row r="40" spans="1:12" s="45" customFormat="1" ht="12.75">
      <c r="A40" s="12" t="s">
        <v>80</v>
      </c>
      <c r="B40" s="12"/>
      <c r="C40" s="12"/>
      <c r="D40" s="12"/>
      <c r="E40" s="12">
        <v>40</v>
      </c>
      <c r="F40" s="13">
        <f>(173.33)*($B$11+1.28)</f>
        <v>18340.047300000002</v>
      </c>
      <c r="G40" s="13">
        <f>(173.33)*($B$11+1.77)</f>
        <v>18424.979</v>
      </c>
      <c r="H40" s="44"/>
      <c r="I40" s="44"/>
      <c r="J40" s="44"/>
      <c r="K40" s="44"/>
      <c r="L40" s="44"/>
    </row>
    <row r="41" spans="1:7" ht="12.75">
      <c r="A41" s="12" t="s">
        <v>80</v>
      </c>
      <c r="E41" s="12">
        <v>48</v>
      </c>
      <c r="F41" s="13">
        <f>(214.93)*($B$11+1.28)</f>
        <v>22741.743300000002</v>
      </c>
      <c r="G41" s="13">
        <f>(214.93)*($B$11+1.77)</f>
        <v>22847.059</v>
      </c>
    </row>
    <row r="42" spans="1:10" ht="18">
      <c r="A42" s="12" t="s">
        <v>81</v>
      </c>
      <c r="E42" s="12">
        <v>40</v>
      </c>
      <c r="F42" s="13">
        <f>(173.33)*($B$11+3.92)</f>
        <v>18797.6385</v>
      </c>
      <c r="G42" s="13">
        <f>(173.33)*($B$11+4.39)</f>
        <v>18879.103600000002</v>
      </c>
      <c r="J42" s="6"/>
    </row>
    <row r="43" spans="1:7" ht="12.75">
      <c r="A43" s="12" t="s">
        <v>81</v>
      </c>
      <c r="E43" s="12">
        <v>48</v>
      </c>
      <c r="F43" s="13">
        <f>(214.93)*($B$11+3.92)</f>
        <v>23309.1585</v>
      </c>
      <c r="G43" s="13">
        <f>(214.93)*($B$11+4.39)</f>
        <v>23410.175600000002</v>
      </c>
    </row>
    <row r="44" spans="1:9" ht="13.5" thickBot="1">
      <c r="A44" s="17"/>
      <c r="B44" s="17"/>
      <c r="C44" s="17"/>
      <c r="D44" s="17"/>
      <c r="E44" s="17"/>
      <c r="F44" s="48"/>
      <c r="G44" s="48"/>
      <c r="H44" s="5"/>
      <c r="I44" s="5"/>
    </row>
    <row r="45" spans="8:9" ht="12.75">
      <c r="H45" s="5"/>
      <c r="I45" s="5"/>
    </row>
    <row r="46" spans="1:9" ht="12.75">
      <c r="A46" s="49" t="s">
        <v>82</v>
      </c>
      <c r="H46" s="5"/>
      <c r="I46" s="5"/>
    </row>
    <row r="47" spans="1:9" ht="12.75">
      <c r="A47" s="28"/>
      <c r="B47" s="28"/>
      <c r="C47" s="28"/>
      <c r="D47" s="28"/>
      <c r="E47" s="28"/>
      <c r="F47" s="28"/>
      <c r="G47" s="28"/>
      <c r="H47" s="5"/>
      <c r="I47" s="5"/>
    </row>
    <row r="48" spans="8:9" ht="12.75">
      <c r="H48" s="5"/>
      <c r="I48" s="5"/>
    </row>
    <row r="49" spans="1:9" ht="12.75">
      <c r="A49" s="12" t="s">
        <v>83</v>
      </c>
      <c r="H49" s="5"/>
      <c r="I49" s="5"/>
    </row>
    <row r="50" spans="1:7" ht="12.75">
      <c r="A50" s="28"/>
      <c r="B50" s="28"/>
      <c r="C50" s="28"/>
      <c r="D50" s="28"/>
      <c r="E50" s="28"/>
      <c r="F50" s="28"/>
      <c r="G50" s="28"/>
    </row>
    <row r="52" ht="12.75">
      <c r="A52" s="12" t="s">
        <v>84</v>
      </c>
    </row>
    <row r="53" spans="1:7" ht="13.5" thickBot="1">
      <c r="A53" s="17"/>
      <c r="B53" s="17"/>
      <c r="C53" s="17"/>
      <c r="D53" s="17"/>
      <c r="E53" s="17"/>
      <c r="F53" s="17"/>
      <c r="G53" s="17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D12" sqref="D12"/>
    </sheetView>
  </sheetViews>
  <sheetFormatPr defaultColWidth="9.140625" defaultRowHeight="12.75"/>
  <cols>
    <col min="1" max="1" width="32.00390625" style="0" customWidth="1"/>
    <col min="2" max="3" width="6.140625" style="0" bestFit="1" customWidth="1"/>
    <col min="4" max="4" width="7.421875" style="57" bestFit="1" customWidth="1"/>
    <col min="5" max="5" width="7.140625" style="0" customWidth="1"/>
    <col min="6" max="7" width="5.7109375" style="0" bestFit="1" customWidth="1"/>
    <col min="8" max="8" width="10.00390625" style="29" bestFit="1" customWidth="1"/>
    <col min="9" max="9" width="7.00390625" style="0" bestFit="1" customWidth="1"/>
  </cols>
  <sheetData>
    <row r="1" spans="1:11" ht="18.75">
      <c r="A1" s="50" t="s">
        <v>85</v>
      </c>
      <c r="B1" s="2"/>
      <c r="C1" s="2"/>
      <c r="D1" s="51"/>
      <c r="E1" s="3"/>
      <c r="F1" s="2"/>
      <c r="G1" s="2"/>
      <c r="H1" s="4"/>
      <c r="I1" s="2"/>
      <c r="J1" s="2"/>
      <c r="K1" s="5"/>
    </row>
    <row r="2" spans="1:11" ht="12.75" customHeight="1">
      <c r="A2" s="6"/>
      <c r="B2" s="2"/>
      <c r="C2" s="2"/>
      <c r="D2" s="51"/>
      <c r="E2" s="3"/>
      <c r="F2" s="2"/>
      <c r="G2" s="2"/>
      <c r="H2" s="4"/>
      <c r="I2" s="2"/>
      <c r="J2" s="2"/>
      <c r="K2" s="5"/>
    </row>
    <row r="3" spans="1:11" ht="16.5" thickBot="1">
      <c r="A3" s="7" t="s">
        <v>49</v>
      </c>
      <c r="B3" s="8"/>
      <c r="C3" s="8"/>
      <c r="D3" s="52"/>
      <c r="E3" s="9"/>
      <c r="F3" s="8"/>
      <c r="G3" s="8"/>
      <c r="H3" s="10"/>
      <c r="I3" s="8"/>
      <c r="J3" s="11"/>
      <c r="K3" s="5"/>
    </row>
    <row r="4" spans="1:11" ht="9" customHeight="1">
      <c r="A4" s="12"/>
      <c r="B4" s="2"/>
      <c r="C4" s="2"/>
      <c r="D4" s="51"/>
      <c r="E4" s="3"/>
      <c r="F4" s="2"/>
      <c r="G4" s="2"/>
      <c r="H4" s="4"/>
      <c r="I4" s="2"/>
      <c r="J4" s="2"/>
      <c r="K4" s="5"/>
    </row>
    <row r="5" spans="1:11" ht="12.75">
      <c r="A5" s="12"/>
      <c r="B5" s="13"/>
      <c r="C5" s="13"/>
      <c r="D5" s="53"/>
      <c r="E5" s="3"/>
      <c r="F5" s="14"/>
      <c r="G5" s="13"/>
      <c r="H5" s="4" t="s">
        <v>2</v>
      </c>
      <c r="I5" s="4" t="s">
        <v>3</v>
      </c>
      <c r="J5" s="4"/>
      <c r="K5" s="5"/>
    </row>
    <row r="6" spans="1:11" ht="12.75">
      <c r="A6" s="12"/>
      <c r="B6" s="4" t="s">
        <v>4</v>
      </c>
      <c r="C6" s="4" t="s">
        <v>5</v>
      </c>
      <c r="D6" s="54" t="s">
        <v>86</v>
      </c>
      <c r="E6" s="15" t="s">
        <v>6</v>
      </c>
      <c r="F6" s="4" t="s">
        <v>7</v>
      </c>
      <c r="G6" s="16" t="s">
        <v>8</v>
      </c>
      <c r="H6" s="16" t="s">
        <v>9</v>
      </c>
      <c r="I6" s="4" t="s">
        <v>10</v>
      </c>
      <c r="J6" s="4"/>
      <c r="K6" s="5"/>
    </row>
    <row r="7" spans="1:11" ht="13.5" thickBot="1">
      <c r="A7" s="17"/>
      <c r="B7" s="10" t="s">
        <v>11</v>
      </c>
      <c r="C7" s="10"/>
      <c r="D7" s="55" t="s">
        <v>87</v>
      </c>
      <c r="E7" s="18" t="s">
        <v>11</v>
      </c>
      <c r="F7" s="19">
        <v>0.35</v>
      </c>
      <c r="G7" s="19">
        <v>0.6</v>
      </c>
      <c r="H7" s="19">
        <v>0.65</v>
      </c>
      <c r="I7" s="19">
        <v>1</v>
      </c>
      <c r="J7" s="20"/>
      <c r="K7" s="5"/>
    </row>
    <row r="8" spans="1:11" ht="10.5" customHeight="1">
      <c r="A8" s="12"/>
      <c r="B8" s="2"/>
      <c r="C8" s="2"/>
      <c r="D8" s="51"/>
      <c r="E8" s="3"/>
      <c r="F8" s="2"/>
      <c r="G8" s="2"/>
      <c r="H8" s="4"/>
      <c r="I8" s="2"/>
      <c r="J8" s="2"/>
      <c r="K8" s="5"/>
    </row>
    <row r="9" spans="1:11" ht="12.75">
      <c r="A9" s="5" t="s">
        <v>12</v>
      </c>
      <c r="B9" s="2">
        <v>104.53</v>
      </c>
      <c r="C9" s="2">
        <v>0</v>
      </c>
      <c r="D9" s="51">
        <v>0.0125</v>
      </c>
      <c r="E9" s="15">
        <f>(B9*1.0125)+C9</f>
        <v>105.836625</v>
      </c>
      <c r="F9" s="2">
        <f>E9*(1+$F$7)</f>
        <v>142.87944375</v>
      </c>
      <c r="G9" s="2">
        <f>E9*(1+$G$7)</f>
        <v>169.3386</v>
      </c>
      <c r="H9" s="4">
        <f>E9*(1+$H$7)</f>
        <v>174.63043125</v>
      </c>
      <c r="I9" s="2">
        <f>E9*(1+$I$7)</f>
        <v>211.67325</v>
      </c>
      <c r="J9" s="2"/>
      <c r="K9" s="5"/>
    </row>
    <row r="10" spans="1:11" ht="12.75">
      <c r="A10" s="5" t="s">
        <v>13</v>
      </c>
      <c r="B10" s="2"/>
      <c r="C10" s="2"/>
      <c r="D10" s="51"/>
      <c r="E10" s="15"/>
      <c r="F10" s="2"/>
      <c r="G10" s="2"/>
      <c r="H10" s="4"/>
      <c r="I10" s="2"/>
      <c r="J10" s="2"/>
      <c r="K10" s="21"/>
    </row>
    <row r="11" spans="1:11" ht="12.75">
      <c r="A11" s="5" t="s">
        <v>14</v>
      </c>
      <c r="B11" s="2"/>
      <c r="C11" s="2"/>
      <c r="D11" s="51"/>
      <c r="E11" s="15"/>
      <c r="F11" s="2"/>
      <c r="G11" s="2"/>
      <c r="H11" s="4"/>
      <c r="I11" s="2"/>
      <c r="J11" s="2"/>
      <c r="K11" s="5"/>
    </row>
    <row r="12" spans="1:11" ht="9" customHeight="1">
      <c r="A12" s="5"/>
      <c r="B12" s="2"/>
      <c r="C12" s="2"/>
      <c r="D12" s="51"/>
      <c r="E12" s="15"/>
      <c r="F12" s="2"/>
      <c r="G12" s="2"/>
      <c r="H12" s="4"/>
      <c r="I12" s="2"/>
      <c r="J12" s="2"/>
      <c r="K12" s="5"/>
    </row>
    <row r="13" spans="1:11" ht="12.75">
      <c r="A13" s="5" t="s">
        <v>15</v>
      </c>
      <c r="B13" s="2">
        <f>B9</f>
        <v>104.53</v>
      </c>
      <c r="C13" s="2">
        <v>0.07</v>
      </c>
      <c r="D13" s="51">
        <v>0.0125</v>
      </c>
      <c r="E13" s="15">
        <f>(B13*1.0125)+C13</f>
        <v>105.90662499999999</v>
      </c>
      <c r="F13" s="2">
        <f>E13*(1+$F$7)</f>
        <v>142.97394375</v>
      </c>
      <c r="G13" s="2">
        <f>E13*(1+$G$7)</f>
        <v>169.4506</v>
      </c>
      <c r="H13" s="4">
        <f>E13*(1+$H$7)</f>
        <v>174.74593124999998</v>
      </c>
      <c r="I13" s="2">
        <f>E13*(1+$I$7)</f>
        <v>211.81324999999998</v>
      </c>
      <c r="J13" s="2"/>
      <c r="K13" s="5"/>
    </row>
    <row r="14" spans="1:11" ht="9" customHeight="1">
      <c r="A14" s="5"/>
      <c r="B14" s="2"/>
      <c r="C14" s="2"/>
      <c r="D14" s="51"/>
      <c r="E14" s="15"/>
      <c r="F14" s="2"/>
      <c r="G14" s="2"/>
      <c r="H14" s="4"/>
      <c r="I14" s="2"/>
      <c r="J14" s="2"/>
      <c r="K14" s="5"/>
    </row>
    <row r="15" spans="1:11" ht="12.75">
      <c r="A15" s="5" t="s">
        <v>16</v>
      </c>
      <c r="B15" s="2">
        <f>B9</f>
        <v>104.53</v>
      </c>
      <c r="C15" s="2">
        <v>0.07</v>
      </c>
      <c r="D15" s="51">
        <v>0.0125</v>
      </c>
      <c r="E15" s="15">
        <f>(B15*1.0125)+C15</f>
        <v>105.90662499999999</v>
      </c>
      <c r="F15" s="2">
        <f>E15*(1+$F$7)</f>
        <v>142.97394375</v>
      </c>
      <c r="G15" s="2">
        <f>E15*(1+$G$7)</f>
        <v>169.4506</v>
      </c>
      <c r="H15" s="4">
        <f>E15*(1+$H$7)</f>
        <v>174.74593124999998</v>
      </c>
      <c r="I15" s="2">
        <f>E15*(1+$I$7)</f>
        <v>211.81324999999998</v>
      </c>
      <c r="J15" s="2"/>
      <c r="K15" s="5"/>
    </row>
    <row r="16" spans="1:11" ht="9" customHeight="1">
      <c r="A16" s="22"/>
      <c r="B16" s="23"/>
      <c r="C16" s="23"/>
      <c r="D16" s="56"/>
      <c r="E16" s="24"/>
      <c r="F16" s="23"/>
      <c r="G16" s="23"/>
      <c r="H16" s="25"/>
      <c r="I16" s="23"/>
      <c r="J16" s="11"/>
      <c r="K16" s="5"/>
    </row>
    <row r="17" spans="1:11" ht="10.5" customHeight="1">
      <c r="A17" s="5"/>
      <c r="B17" s="2"/>
      <c r="C17" s="2"/>
      <c r="D17" s="51"/>
      <c r="E17" s="15"/>
      <c r="F17" s="2"/>
      <c r="G17" s="2"/>
      <c r="H17" s="4"/>
      <c r="I17" s="2"/>
      <c r="J17" s="2"/>
      <c r="K17" s="5"/>
    </row>
    <row r="18" spans="1:11" ht="12.75">
      <c r="A18" s="5" t="s">
        <v>17</v>
      </c>
      <c r="B18" s="2">
        <f>B9</f>
        <v>104.53</v>
      </c>
      <c r="C18" s="2">
        <v>0.32</v>
      </c>
      <c r="D18" s="51">
        <v>0.0125</v>
      </c>
      <c r="E18" s="15">
        <f>(B18*1.0125)+C18</f>
        <v>106.15662499999999</v>
      </c>
      <c r="F18" s="2">
        <f>E18*(1+$F$7)</f>
        <v>143.31144375</v>
      </c>
      <c r="G18" s="2">
        <f>E18*(1+$G$7)</f>
        <v>169.8506</v>
      </c>
      <c r="H18" s="4">
        <f>E18*(1+$H$7)</f>
        <v>175.15843124999998</v>
      </c>
      <c r="I18" s="2">
        <f>E18*(1+$I$7)</f>
        <v>212.31324999999998</v>
      </c>
      <c r="J18" s="2"/>
      <c r="K18" s="5"/>
    </row>
    <row r="19" spans="1:11" ht="12.75">
      <c r="A19" s="5" t="s">
        <v>18</v>
      </c>
      <c r="B19" s="2"/>
      <c r="C19" s="2"/>
      <c r="D19" s="51"/>
      <c r="E19" s="15"/>
      <c r="F19" s="2"/>
      <c r="G19" s="2"/>
      <c r="H19" s="4"/>
      <c r="I19" s="2"/>
      <c r="J19" s="2"/>
      <c r="K19" s="21"/>
    </row>
    <row r="20" spans="1:11" ht="12.75">
      <c r="A20" s="5" t="s">
        <v>19</v>
      </c>
      <c r="B20" s="2"/>
      <c r="C20" s="2"/>
      <c r="D20" s="51"/>
      <c r="E20" s="15"/>
      <c r="F20" s="2"/>
      <c r="G20" s="2"/>
      <c r="H20" s="4"/>
      <c r="I20" s="2"/>
      <c r="J20" s="2"/>
      <c r="K20" s="5"/>
    </row>
    <row r="21" spans="1:11" ht="12.75">
      <c r="A21" s="5" t="s">
        <v>20</v>
      </c>
      <c r="B21" s="2"/>
      <c r="C21" s="2"/>
      <c r="D21" s="51"/>
      <c r="E21" s="15"/>
      <c r="F21" s="2"/>
      <c r="G21" s="2"/>
      <c r="H21" s="4"/>
      <c r="I21" s="2"/>
      <c r="J21" s="2"/>
      <c r="K21" s="5"/>
    </row>
    <row r="22" spans="1:11" ht="12.75">
      <c r="A22" s="5" t="s">
        <v>21</v>
      </c>
      <c r="B22" s="2"/>
      <c r="C22" s="2"/>
      <c r="D22" s="51"/>
      <c r="E22" s="15"/>
      <c r="F22" s="2"/>
      <c r="G22" s="2"/>
      <c r="H22" s="4"/>
      <c r="I22" s="2"/>
      <c r="J22" s="2"/>
      <c r="K22" s="5"/>
    </row>
    <row r="23" spans="1:11" ht="12.75">
      <c r="A23" s="5" t="s">
        <v>22</v>
      </c>
      <c r="B23" s="2"/>
      <c r="C23" s="2"/>
      <c r="D23" s="51"/>
      <c r="E23" s="15"/>
      <c r="F23" s="2"/>
      <c r="G23" s="2"/>
      <c r="H23" s="4"/>
      <c r="I23" s="2"/>
      <c r="J23" s="2"/>
      <c r="K23" s="5"/>
    </row>
    <row r="24" spans="1:11" ht="12.75">
      <c r="A24" s="5" t="s">
        <v>23</v>
      </c>
      <c r="B24" s="2"/>
      <c r="C24" s="2"/>
      <c r="D24" s="51"/>
      <c r="E24" s="15"/>
      <c r="F24" s="2"/>
      <c r="G24" s="2"/>
      <c r="H24" s="4"/>
      <c r="I24" s="2"/>
      <c r="J24" s="2"/>
      <c r="K24" s="5"/>
    </row>
    <row r="25" spans="1:11" ht="12.75">
      <c r="A25" s="5" t="s">
        <v>24</v>
      </c>
      <c r="B25" s="2"/>
      <c r="C25" s="2"/>
      <c r="D25" s="51"/>
      <c r="E25" s="15"/>
      <c r="F25" s="2"/>
      <c r="G25" s="2"/>
      <c r="H25" s="4"/>
      <c r="I25" s="2"/>
      <c r="J25" s="2"/>
      <c r="K25" s="5"/>
    </row>
    <row r="26" spans="1:11" ht="9" customHeight="1">
      <c r="A26" s="22"/>
      <c r="B26" s="23"/>
      <c r="C26" s="23"/>
      <c r="D26" s="56"/>
      <c r="E26" s="24"/>
      <c r="F26" s="23"/>
      <c r="G26" s="23"/>
      <c r="H26" s="25"/>
      <c r="I26" s="23"/>
      <c r="J26" s="11"/>
      <c r="K26" s="5"/>
    </row>
    <row r="27" spans="1:11" ht="10.5" customHeight="1">
      <c r="A27" s="5"/>
      <c r="B27" s="2"/>
      <c r="C27" s="2"/>
      <c r="D27" s="51"/>
      <c r="E27" s="15"/>
      <c r="F27" s="2"/>
      <c r="G27" s="2"/>
      <c r="H27" s="4"/>
      <c r="I27" s="2"/>
      <c r="J27" s="2"/>
      <c r="K27" s="5"/>
    </row>
    <row r="28" spans="1:11" ht="12.75">
      <c r="A28" s="5" t="s">
        <v>25</v>
      </c>
      <c r="B28" s="2">
        <f>B9</f>
        <v>104.53</v>
      </c>
      <c r="C28" s="2">
        <v>3.66</v>
      </c>
      <c r="D28" s="51">
        <v>0.0125</v>
      </c>
      <c r="E28" s="15">
        <f>(B28*1.0125)+C28</f>
        <v>109.496625</v>
      </c>
      <c r="F28" s="2">
        <f>E28*(1+$F$7)</f>
        <v>147.82044375</v>
      </c>
      <c r="G28" s="2">
        <f>E28*(1+$G$7)</f>
        <v>175.1946</v>
      </c>
      <c r="H28" s="4">
        <f>E28*(1+$H$7)</f>
        <v>180.66943124999997</v>
      </c>
      <c r="I28" s="2">
        <f>E28*(1+$I$7)</f>
        <v>218.99325</v>
      </c>
      <c r="J28" s="2"/>
      <c r="K28" s="5"/>
    </row>
    <row r="29" spans="1:11" ht="12.75">
      <c r="A29" s="5" t="s">
        <v>26</v>
      </c>
      <c r="B29" s="2"/>
      <c r="C29" s="2"/>
      <c r="D29" s="51"/>
      <c r="E29" s="15"/>
      <c r="F29" s="2"/>
      <c r="G29" s="2"/>
      <c r="H29" s="4"/>
      <c r="I29" s="2"/>
      <c r="J29" s="2"/>
      <c r="K29" s="21"/>
    </row>
    <row r="30" spans="1:11" ht="12.75">
      <c r="A30" s="5" t="s">
        <v>27</v>
      </c>
      <c r="B30" s="2"/>
      <c r="C30" s="2"/>
      <c r="D30" s="51"/>
      <c r="E30" s="15"/>
      <c r="F30" s="2"/>
      <c r="G30" s="2"/>
      <c r="H30" s="4"/>
      <c r="I30" s="2"/>
      <c r="J30" s="2"/>
      <c r="K30" s="5"/>
    </row>
    <row r="31" spans="1:11" ht="12.75">
      <c r="A31" s="5" t="s">
        <v>28</v>
      </c>
      <c r="B31" s="2"/>
      <c r="C31" s="2"/>
      <c r="D31" s="51"/>
      <c r="E31" s="15"/>
      <c r="F31" s="2"/>
      <c r="G31" s="2"/>
      <c r="H31" s="4"/>
      <c r="I31" s="2"/>
      <c r="J31" s="2"/>
      <c r="K31" s="5"/>
    </row>
    <row r="32" spans="1:11" ht="12.75">
      <c r="A32" s="5" t="s">
        <v>29</v>
      </c>
      <c r="B32" s="2"/>
      <c r="C32" s="2"/>
      <c r="D32" s="51"/>
      <c r="E32" s="15"/>
      <c r="F32" s="2"/>
      <c r="G32" s="2"/>
      <c r="H32" s="4"/>
      <c r="I32" s="2"/>
      <c r="J32" s="2"/>
      <c r="K32" s="5"/>
    </row>
    <row r="33" spans="1:11" ht="12.75">
      <c r="A33" s="5" t="s">
        <v>30</v>
      </c>
      <c r="B33" s="2"/>
      <c r="C33" s="2"/>
      <c r="D33" s="51"/>
      <c r="E33" s="15"/>
      <c r="F33" s="2"/>
      <c r="G33" s="2"/>
      <c r="H33" s="4"/>
      <c r="I33" s="2"/>
      <c r="J33" s="2"/>
      <c r="K33" s="5"/>
    </row>
    <row r="34" spans="1:11" ht="12.75">
      <c r="A34" s="5" t="s">
        <v>31</v>
      </c>
      <c r="B34" s="2"/>
      <c r="C34" s="2"/>
      <c r="D34" s="51"/>
      <c r="E34" s="15"/>
      <c r="F34" s="2"/>
      <c r="G34" s="2"/>
      <c r="H34" s="4"/>
      <c r="I34" s="2"/>
      <c r="J34" s="2"/>
      <c r="K34" s="5"/>
    </row>
    <row r="35" spans="1:11" ht="12.75">
      <c r="A35" s="5" t="s">
        <v>32</v>
      </c>
      <c r="B35" s="2"/>
      <c r="C35" s="2"/>
      <c r="D35" s="51"/>
      <c r="E35" s="15"/>
      <c r="F35" s="2"/>
      <c r="G35" s="2"/>
      <c r="H35" s="4"/>
      <c r="I35" s="2"/>
      <c r="J35" s="2"/>
      <c r="K35" s="5"/>
    </row>
    <row r="36" spans="1:11" ht="9" customHeight="1">
      <c r="A36" s="5"/>
      <c r="B36" s="2"/>
      <c r="C36" s="2"/>
      <c r="D36" s="51"/>
      <c r="E36" s="15"/>
      <c r="F36" s="2"/>
      <c r="G36" s="2"/>
      <c r="H36" s="4"/>
      <c r="I36" s="2"/>
      <c r="J36" s="2"/>
      <c r="K36" s="5"/>
    </row>
    <row r="37" spans="1:11" ht="12.75">
      <c r="A37" s="5" t="s">
        <v>33</v>
      </c>
      <c r="B37" s="2">
        <f>B9</f>
        <v>104.53</v>
      </c>
      <c r="C37" s="2">
        <v>5.67</v>
      </c>
      <c r="D37" s="51">
        <v>0.0125</v>
      </c>
      <c r="E37" s="15">
        <f>(B37*1.0125)+C37</f>
        <v>111.506625</v>
      </c>
      <c r="F37" s="2">
        <f>E37*(1+$F$7)</f>
        <v>150.53394375000002</v>
      </c>
      <c r="G37" s="2">
        <f>E37*(1+$G$7)</f>
        <v>178.41060000000002</v>
      </c>
      <c r="H37" s="4">
        <f>E37*(1+$H$7)</f>
        <v>183.98593125</v>
      </c>
      <c r="I37" s="2">
        <f>E37*(1+$I$7)</f>
        <v>223.01325</v>
      </c>
      <c r="J37" s="2"/>
      <c r="K37" s="5"/>
    </row>
    <row r="38" spans="1:11" ht="9" customHeight="1">
      <c r="A38" s="5"/>
      <c r="B38" s="2"/>
      <c r="C38" s="2"/>
      <c r="D38" s="51"/>
      <c r="E38" s="15"/>
      <c r="F38" s="2"/>
      <c r="G38" s="2"/>
      <c r="H38" s="4"/>
      <c r="I38" s="2"/>
      <c r="J38" s="2"/>
      <c r="K38" s="21"/>
    </row>
    <row r="39" spans="1:11" ht="12.75">
      <c r="A39" s="5" t="s">
        <v>34</v>
      </c>
      <c r="B39" s="2">
        <f>B9</f>
        <v>104.53</v>
      </c>
      <c r="C39" s="2">
        <v>5.17</v>
      </c>
      <c r="D39" s="51">
        <v>0.0125</v>
      </c>
      <c r="E39" s="15">
        <f>(B39*1.0125)+C39</f>
        <v>111.006625</v>
      </c>
      <c r="F39" s="2">
        <f>E39*(1+$F$7)</f>
        <v>149.85894375</v>
      </c>
      <c r="G39" s="2">
        <f>E39*(1+$G$7)</f>
        <v>177.6106</v>
      </c>
      <c r="H39" s="4">
        <f>E39*(1+$H$7)</f>
        <v>183.16093124999998</v>
      </c>
      <c r="I39" s="2">
        <f>E39*(1+$I$7)</f>
        <v>222.01325</v>
      </c>
      <c r="J39" s="2"/>
      <c r="K39" s="5"/>
    </row>
    <row r="40" spans="1:11" ht="9" customHeight="1">
      <c r="A40" s="5"/>
      <c r="B40" s="2"/>
      <c r="C40" s="2"/>
      <c r="D40" s="51"/>
      <c r="E40" s="15"/>
      <c r="F40" s="2"/>
      <c r="G40" s="2"/>
      <c r="H40" s="4"/>
      <c r="I40" s="2"/>
      <c r="J40" s="2"/>
      <c r="K40" s="5"/>
    </row>
    <row r="41" spans="1:11" ht="12.75">
      <c r="A41" s="5" t="s">
        <v>35</v>
      </c>
      <c r="B41" s="2">
        <f>B9</f>
        <v>104.53</v>
      </c>
      <c r="C41" s="2">
        <v>5.98</v>
      </c>
      <c r="D41" s="51">
        <v>0.0125</v>
      </c>
      <c r="E41" s="15">
        <f>(B41*1.0125)+C41</f>
        <v>111.816625</v>
      </c>
      <c r="F41" s="2">
        <f>E41*(1+$F$7)</f>
        <v>150.95244375000001</v>
      </c>
      <c r="G41" s="2">
        <f>E41*(1+$G$7)</f>
        <v>178.90660000000003</v>
      </c>
      <c r="H41" s="4">
        <f>E41*(1+$H$7)</f>
        <v>184.49743125</v>
      </c>
      <c r="I41" s="2">
        <f>E41*(1+$I$7)</f>
        <v>223.63325</v>
      </c>
      <c r="J41" s="2"/>
      <c r="K41" s="5"/>
    </row>
    <row r="42" spans="1:11" ht="12.75">
      <c r="A42" s="5" t="s">
        <v>36</v>
      </c>
      <c r="B42" s="2"/>
      <c r="C42" s="2"/>
      <c r="D42" s="51"/>
      <c r="E42" s="15"/>
      <c r="F42" s="2"/>
      <c r="G42" s="2"/>
      <c r="H42" s="4"/>
      <c r="I42" s="2"/>
      <c r="J42" s="2"/>
      <c r="K42" s="21"/>
    </row>
    <row r="43" spans="1:11" ht="12.75">
      <c r="A43" s="5" t="s">
        <v>37</v>
      </c>
      <c r="B43" s="2"/>
      <c r="C43" s="2"/>
      <c r="D43" s="51"/>
      <c r="E43" s="15"/>
      <c r="F43" s="2"/>
      <c r="G43" s="2"/>
      <c r="H43" s="4"/>
      <c r="I43" s="2"/>
      <c r="J43" s="2"/>
      <c r="K43" s="5"/>
    </row>
    <row r="44" spans="1:11" ht="12.75">
      <c r="A44" s="5" t="s">
        <v>38</v>
      </c>
      <c r="B44" s="26"/>
      <c r="C44" s="26"/>
      <c r="E44" s="27"/>
      <c r="F44" s="26"/>
      <c r="G44" s="26"/>
      <c r="H44" s="4"/>
      <c r="I44" s="2"/>
      <c r="J44" s="2"/>
      <c r="K44" s="5"/>
    </row>
    <row r="45" spans="1:11" ht="9" customHeight="1">
      <c r="A45" s="22"/>
      <c r="B45" s="23"/>
      <c r="C45" s="23"/>
      <c r="D45" s="56"/>
      <c r="E45" s="24"/>
      <c r="F45" s="23"/>
      <c r="G45" s="23"/>
      <c r="H45" s="25"/>
      <c r="I45" s="23"/>
      <c r="J45" s="11"/>
      <c r="K45" s="5"/>
    </row>
    <row r="46" spans="1:11" ht="10.5" customHeight="1">
      <c r="A46" s="5"/>
      <c r="B46" s="2"/>
      <c r="C46" s="2"/>
      <c r="D46" s="51"/>
      <c r="E46" s="15"/>
      <c r="F46" s="2"/>
      <c r="G46" s="2"/>
      <c r="H46" s="4"/>
      <c r="I46" s="2"/>
      <c r="J46" s="2"/>
      <c r="K46" s="5"/>
    </row>
    <row r="47" spans="1:11" ht="12.75">
      <c r="A47" s="5" t="s">
        <v>39</v>
      </c>
      <c r="B47" s="2">
        <f>B9</f>
        <v>104.53</v>
      </c>
      <c r="C47" s="2">
        <v>1.28</v>
      </c>
      <c r="D47" s="51">
        <v>0.0125</v>
      </c>
      <c r="E47" s="15">
        <f>(B47*1.0125)+C47</f>
        <v>107.116625</v>
      </c>
      <c r="F47" s="2">
        <f>E47*(1+$F$7)</f>
        <v>144.60744375000002</v>
      </c>
      <c r="G47" s="2">
        <f>E47*(1+$G$7)</f>
        <v>171.38660000000002</v>
      </c>
      <c r="H47" s="4">
        <f>E47*(1+$H$7)</f>
        <v>176.74243124999998</v>
      </c>
      <c r="I47" s="2">
        <f>E47*(1+$I$7)</f>
        <v>214.23325</v>
      </c>
      <c r="J47" s="2"/>
      <c r="K47" s="5"/>
    </row>
    <row r="48" spans="1:11" ht="12.75">
      <c r="A48" s="5" t="s">
        <v>40</v>
      </c>
      <c r="B48" s="2"/>
      <c r="C48" s="2"/>
      <c r="D48" s="51"/>
      <c r="E48" s="15"/>
      <c r="F48" s="2"/>
      <c r="G48" s="2"/>
      <c r="H48" s="4"/>
      <c r="I48" s="2"/>
      <c r="J48" s="2"/>
      <c r="K48" s="21"/>
    </row>
    <row r="49" spans="1:11" ht="12.75">
      <c r="A49" s="5" t="s">
        <v>41</v>
      </c>
      <c r="B49" s="2"/>
      <c r="C49" s="2"/>
      <c r="D49" s="51"/>
      <c r="E49" s="15"/>
      <c r="F49" s="2"/>
      <c r="G49" s="2"/>
      <c r="H49" s="4"/>
      <c r="I49" s="2"/>
      <c r="J49" s="2"/>
      <c r="K49" s="5"/>
    </row>
    <row r="50" spans="1:11" ht="9" customHeight="1">
      <c r="A50" s="5"/>
      <c r="B50" s="2"/>
      <c r="C50" s="2"/>
      <c r="D50" s="51"/>
      <c r="E50" s="15"/>
      <c r="F50" s="2"/>
      <c r="G50" s="2"/>
      <c r="H50" s="4"/>
      <c r="I50" s="2"/>
      <c r="J50" s="2"/>
      <c r="K50" s="5"/>
    </row>
    <row r="51" spans="1:11" ht="12.75">
      <c r="A51" s="5" t="s">
        <v>42</v>
      </c>
      <c r="B51" s="2">
        <f>B9</f>
        <v>104.53</v>
      </c>
      <c r="C51" s="2">
        <v>1.77</v>
      </c>
      <c r="D51" s="51">
        <v>0.0125</v>
      </c>
      <c r="E51" s="15">
        <f>(B51*1.0125)+C51</f>
        <v>107.606625</v>
      </c>
      <c r="F51" s="2">
        <f>E51*(1+$F$7)</f>
        <v>145.26894375</v>
      </c>
      <c r="G51" s="2">
        <f>E51*(1+$G$7)</f>
        <v>172.1706</v>
      </c>
      <c r="H51" s="4">
        <f>E51*(1+$H$7)</f>
        <v>177.55093125</v>
      </c>
      <c r="I51" s="2">
        <f>E51*(1+$I$7)</f>
        <v>215.21325</v>
      </c>
      <c r="J51" s="2"/>
      <c r="K51" s="5"/>
    </row>
    <row r="52" spans="1:11" ht="12.75">
      <c r="A52" s="5" t="s">
        <v>43</v>
      </c>
      <c r="B52" s="2"/>
      <c r="C52" s="2"/>
      <c r="D52" s="51"/>
      <c r="E52" s="15"/>
      <c r="F52" s="2"/>
      <c r="G52" s="2"/>
      <c r="H52" s="4"/>
      <c r="I52" s="2"/>
      <c r="J52" s="2"/>
      <c r="K52" s="21"/>
    </row>
    <row r="53" spans="1:11" ht="9" customHeight="1">
      <c r="A53" s="5"/>
      <c r="B53" s="2"/>
      <c r="C53" s="2"/>
      <c r="D53" s="51"/>
      <c r="E53" s="15"/>
      <c r="F53" s="2"/>
      <c r="G53" s="2"/>
      <c r="H53" s="4"/>
      <c r="I53" s="2"/>
      <c r="J53" s="2"/>
      <c r="K53" s="5"/>
    </row>
    <row r="54" spans="1:11" ht="10.5" customHeight="1">
      <c r="A54" s="5" t="s">
        <v>44</v>
      </c>
      <c r="B54" s="2">
        <f>B9</f>
        <v>104.53</v>
      </c>
      <c r="C54" s="2">
        <v>3.92</v>
      </c>
      <c r="D54" s="51">
        <v>0.0125</v>
      </c>
      <c r="E54" s="15">
        <f>(B54*1.0125)+C54</f>
        <v>109.756625</v>
      </c>
      <c r="F54" s="2">
        <f>E54*(1+$F$7)</f>
        <v>148.17144375</v>
      </c>
      <c r="G54" s="2">
        <f>E54*(1+$G$7)</f>
        <v>175.6106</v>
      </c>
      <c r="H54" s="4">
        <f>E54*(1+$H$7)</f>
        <v>181.09843124999998</v>
      </c>
      <c r="I54" s="2">
        <f>E54*(1+$I$7)</f>
        <v>219.51325</v>
      </c>
      <c r="J54" s="2"/>
      <c r="K54" s="5"/>
    </row>
    <row r="55" spans="1:11" ht="10.5" customHeight="1">
      <c r="A55" s="5" t="s">
        <v>45</v>
      </c>
      <c r="B55" s="2"/>
      <c r="C55" s="2"/>
      <c r="D55" s="51"/>
      <c r="E55" s="15"/>
      <c r="F55" s="2"/>
      <c r="G55" s="2"/>
      <c r="H55" s="4"/>
      <c r="I55" s="2"/>
      <c r="J55" s="2"/>
      <c r="K55" s="21"/>
    </row>
    <row r="56" spans="1:11" ht="9" customHeight="1">
      <c r="A56" s="5"/>
      <c r="B56" s="2"/>
      <c r="C56" s="2"/>
      <c r="D56" s="51"/>
      <c r="E56" s="15"/>
      <c r="F56" s="2"/>
      <c r="G56" s="2"/>
      <c r="H56" s="4"/>
      <c r="I56" s="2"/>
      <c r="J56" s="2"/>
      <c r="K56" s="5"/>
    </row>
    <row r="57" spans="1:11" ht="12.75">
      <c r="A57" s="5" t="s">
        <v>46</v>
      </c>
      <c r="B57" s="2">
        <f>B9</f>
        <v>104.53</v>
      </c>
      <c r="C57" s="2">
        <v>4.39</v>
      </c>
      <c r="D57" s="51">
        <v>0.0125</v>
      </c>
      <c r="E57" s="15">
        <f>(B57*1.0125)+C57</f>
        <v>110.226625</v>
      </c>
      <c r="F57" s="2">
        <f>E57*(1+$F$7)</f>
        <v>148.80594375</v>
      </c>
      <c r="G57" s="2">
        <f>E57*(1+$G$7)</f>
        <v>176.36260000000001</v>
      </c>
      <c r="H57" s="4">
        <f>E57*(1+$H$7)</f>
        <v>181.87393125</v>
      </c>
      <c r="I57" s="2">
        <f>E57*(1+$I$7)</f>
        <v>220.45325</v>
      </c>
      <c r="J57" s="2"/>
      <c r="K57" s="5"/>
    </row>
    <row r="58" spans="1:11" ht="12.75">
      <c r="A58" s="5" t="s">
        <v>47</v>
      </c>
      <c r="B58" s="2"/>
      <c r="C58" s="2"/>
      <c r="D58" s="51"/>
      <c r="E58" s="15"/>
      <c r="F58" s="2"/>
      <c r="G58" s="2"/>
      <c r="H58" s="4"/>
      <c r="I58" s="2"/>
      <c r="J58" s="2"/>
      <c r="K58" s="21"/>
    </row>
    <row r="59" spans="1:11" ht="12.75">
      <c r="A59" s="5" t="s">
        <v>48</v>
      </c>
      <c r="B59" s="2"/>
      <c r="C59" s="2"/>
      <c r="D59" s="51"/>
      <c r="E59" s="15"/>
      <c r="F59" s="2"/>
      <c r="G59" s="2"/>
      <c r="H59" s="4"/>
      <c r="I59" s="2"/>
      <c r="J59" s="2"/>
      <c r="K59" s="5"/>
    </row>
    <row r="60" spans="1:11" ht="9" customHeight="1">
      <c r="A60" s="28"/>
      <c r="B60" s="23"/>
      <c r="C60" s="23"/>
      <c r="D60" s="56"/>
      <c r="E60" s="24"/>
      <c r="F60" s="23"/>
      <c r="G60" s="23"/>
      <c r="H60" s="25"/>
      <c r="I60" s="23"/>
      <c r="J60" s="11"/>
      <c r="K60" s="5"/>
    </row>
    <row r="61" spans="1:11" ht="12.75">
      <c r="A61" s="12"/>
      <c r="B61" s="2"/>
      <c r="C61" s="2"/>
      <c r="D61" s="51"/>
      <c r="E61" s="15"/>
      <c r="F61" s="2"/>
      <c r="G61" s="2"/>
      <c r="H61" s="4"/>
      <c r="I61" s="2"/>
      <c r="J61" s="2"/>
      <c r="K61" s="5"/>
    </row>
    <row r="62" spans="1:11" ht="12.75">
      <c r="A62" s="12"/>
      <c r="B62" s="2"/>
      <c r="C62" s="2"/>
      <c r="D62" s="51"/>
      <c r="E62" s="15"/>
      <c r="F62" s="2"/>
      <c r="G62" s="2"/>
      <c r="H62" s="4"/>
      <c r="I62" s="2"/>
      <c r="J62" s="2"/>
      <c r="K62" s="5"/>
    </row>
    <row r="63" spans="1:11" ht="12.75">
      <c r="A63" s="12"/>
      <c r="B63" s="2"/>
      <c r="C63" s="2"/>
      <c r="D63" s="51"/>
      <c r="E63" s="15"/>
      <c r="F63" s="2"/>
      <c r="G63" s="2"/>
      <c r="H63" s="4"/>
      <c r="I63" s="2"/>
      <c r="J63" s="2"/>
      <c r="K63" s="5"/>
    </row>
    <row r="64" spans="1:11" ht="12.75">
      <c r="A64" s="12"/>
      <c r="B64" s="2"/>
      <c r="C64" s="2"/>
      <c r="D64" s="51"/>
      <c r="E64" s="15"/>
      <c r="F64" s="2"/>
      <c r="G64" s="2"/>
      <c r="H64" s="4"/>
      <c r="I64" s="2"/>
      <c r="J64" s="2"/>
      <c r="K64" s="5"/>
    </row>
    <row r="65" spans="1:11" ht="12.75">
      <c r="A65" s="12"/>
      <c r="B65" s="2"/>
      <c r="C65" s="2"/>
      <c r="D65" s="51"/>
      <c r="E65" s="15"/>
      <c r="F65" s="2"/>
      <c r="G65" s="2"/>
      <c r="H65" s="4"/>
      <c r="I65" s="2"/>
      <c r="J65" s="2"/>
      <c r="K65" s="5"/>
    </row>
    <row r="66" spans="1:11" ht="12.75">
      <c r="A66" s="12"/>
      <c r="B66" s="2"/>
      <c r="C66" s="2"/>
      <c r="D66" s="51"/>
      <c r="E66" s="15"/>
      <c r="F66" s="2"/>
      <c r="G66" s="2"/>
      <c r="H66" s="4"/>
      <c r="I66" s="2"/>
      <c r="J66" s="2"/>
      <c r="K66" s="5"/>
    </row>
    <row r="67" spans="1:11" ht="12.75">
      <c r="A67" s="12"/>
      <c r="B67" s="2"/>
      <c r="C67" s="2"/>
      <c r="D67" s="51"/>
      <c r="E67" s="3"/>
      <c r="F67" s="2"/>
      <c r="G67" s="2"/>
      <c r="H67" s="4"/>
      <c r="I67" s="2"/>
      <c r="J67" s="2"/>
      <c r="K67" s="5"/>
    </row>
    <row r="68" spans="1:11" ht="12.75">
      <c r="A68" s="12"/>
      <c r="B68" s="2"/>
      <c r="C68" s="2"/>
      <c r="D68" s="51"/>
      <c r="E68" s="3"/>
      <c r="F68" s="2"/>
      <c r="G68" s="2"/>
      <c r="H68" s="4"/>
      <c r="I68" s="2"/>
      <c r="J68" s="2"/>
      <c r="K68" s="5"/>
    </row>
    <row r="69" spans="1:11" ht="12.75">
      <c r="A69" s="12"/>
      <c r="B69" s="2"/>
      <c r="C69" s="2"/>
      <c r="D69" s="51"/>
      <c r="E69" s="3"/>
      <c r="F69" s="2"/>
      <c r="G69" s="2"/>
      <c r="H69" s="4"/>
      <c r="I69" s="2"/>
      <c r="J69" s="2"/>
      <c r="K69" s="5"/>
    </row>
    <row r="70" spans="1:11" ht="12.75">
      <c r="A70" s="12"/>
      <c r="B70" s="2"/>
      <c r="C70" s="2"/>
      <c r="D70" s="51"/>
      <c r="E70" s="3"/>
      <c r="F70" s="2"/>
      <c r="G70" s="2"/>
      <c r="H70" s="4"/>
      <c r="I70" s="2"/>
      <c r="J70" s="2"/>
      <c r="K70" s="5"/>
    </row>
    <row r="71" spans="1:11" ht="12.75">
      <c r="A71" s="12"/>
      <c r="B71" s="2"/>
      <c r="C71" s="2"/>
      <c r="D71" s="51"/>
      <c r="E71" s="3"/>
      <c r="F71" s="2"/>
      <c r="G71" s="2"/>
      <c r="H71" s="4"/>
      <c r="I71" s="2"/>
      <c r="J71" s="2"/>
      <c r="K71" s="5"/>
    </row>
    <row r="72" spans="1:11" ht="12.75">
      <c r="A72" s="12"/>
      <c r="B72" s="2"/>
      <c r="C72" s="2"/>
      <c r="D72" s="51"/>
      <c r="E72" s="3"/>
      <c r="F72" s="2"/>
      <c r="G72" s="2"/>
      <c r="H72" s="4"/>
      <c r="I72" s="2"/>
      <c r="J72" s="2"/>
      <c r="K72" s="5"/>
    </row>
    <row r="73" spans="1:11" ht="12.75">
      <c r="A73" s="12"/>
      <c r="B73" s="2"/>
      <c r="C73" s="2"/>
      <c r="D73" s="51"/>
      <c r="E73" s="3"/>
      <c r="F73" s="2"/>
      <c r="G73" s="2"/>
      <c r="H73" s="4"/>
      <c r="I73" s="2"/>
      <c r="J73" s="2"/>
      <c r="K73" s="5"/>
    </row>
    <row r="74" spans="1:11" ht="12.75">
      <c r="A74" s="12"/>
      <c r="B74" s="2"/>
      <c r="C74" s="2"/>
      <c r="D74" s="51"/>
      <c r="E74" s="3"/>
      <c r="F74" s="2"/>
      <c r="G74" s="2"/>
      <c r="H74" s="4"/>
      <c r="I74" s="2"/>
      <c r="J74" s="2"/>
      <c r="K74" s="5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H9" sqref="H9"/>
    </sheetView>
  </sheetViews>
  <sheetFormatPr defaultColWidth="9.140625" defaultRowHeight="12.75"/>
  <cols>
    <col min="1" max="1" width="34.57421875" style="12" customWidth="1"/>
    <col min="2" max="2" width="6.421875" style="12" customWidth="1"/>
    <col min="3" max="3" width="8.28125" style="12" customWidth="1"/>
    <col min="4" max="4" width="7.57421875" style="12" customWidth="1"/>
    <col min="5" max="5" width="10.421875" style="12" customWidth="1"/>
    <col min="6" max="6" width="11.28125" style="12" customWidth="1"/>
    <col min="7" max="7" width="8.28125" style="12" customWidth="1"/>
    <col min="8" max="8" width="4.7109375" style="12" customWidth="1"/>
    <col min="9" max="9" width="5.7109375" style="12" customWidth="1"/>
    <col min="10" max="10" width="10.7109375" style="12" customWidth="1"/>
    <col min="11" max="11" width="6.7109375" style="12" customWidth="1"/>
    <col min="12" max="12" width="10.7109375" style="12" customWidth="1"/>
    <col min="13" max="14" width="11.421875" style="0" customWidth="1"/>
    <col min="15" max="15" width="12.7109375" style="0" customWidth="1"/>
    <col min="16" max="16384" width="11.421875" style="0" customWidth="1"/>
  </cols>
  <sheetData>
    <row r="1" spans="1:12" ht="18">
      <c r="A1" s="6" t="s">
        <v>88</v>
      </c>
      <c r="B1" s="2"/>
      <c r="C1" s="2"/>
      <c r="D1" s="2"/>
      <c r="E1" s="2"/>
      <c r="F1" s="3"/>
      <c r="G1" s="2"/>
      <c r="H1" s="2"/>
      <c r="I1" s="2"/>
      <c r="J1" s="2"/>
      <c r="K1" s="2"/>
      <c r="L1"/>
    </row>
    <row r="2" spans="1:12" ht="16.5" customHeight="1">
      <c r="A2" s="6"/>
      <c r="B2" s="2"/>
      <c r="C2" s="2"/>
      <c r="D2" s="2"/>
      <c r="E2" s="2"/>
      <c r="F2" s="3"/>
      <c r="G2" s="2"/>
      <c r="H2" s="2"/>
      <c r="I2" s="2"/>
      <c r="J2" s="2"/>
      <c r="K2" s="2"/>
      <c r="L2"/>
    </row>
    <row r="3" spans="1:12" ht="16.5" customHeight="1" thickBot="1">
      <c r="A3" s="30"/>
      <c r="B3" s="2"/>
      <c r="C3" s="2"/>
      <c r="D3" s="2"/>
      <c r="E3" s="2"/>
      <c r="F3" s="3"/>
      <c r="G3" s="2"/>
      <c r="H3" s="2"/>
      <c r="I3" s="2"/>
      <c r="J3" s="2"/>
      <c r="K3" s="2"/>
      <c r="L3"/>
    </row>
    <row r="4" spans="1:12" ht="9.75" customHeight="1">
      <c r="A4" s="31"/>
      <c r="B4" s="32"/>
      <c r="C4" s="32"/>
      <c r="D4" s="32"/>
      <c r="E4" s="32"/>
      <c r="F4" s="33"/>
      <c r="G4" s="32"/>
      <c r="H4" s="2"/>
      <c r="I4" s="2"/>
      <c r="J4" s="2"/>
      <c r="K4" s="2"/>
      <c r="L4"/>
    </row>
    <row r="5" spans="2:7" ht="12.75">
      <c r="B5" s="34"/>
      <c r="C5" s="34" t="s">
        <v>50</v>
      </c>
      <c r="D5" s="35"/>
      <c r="E5" s="35"/>
      <c r="F5" s="35" t="s">
        <v>51</v>
      </c>
      <c r="G5" s="35" t="s">
        <v>52</v>
      </c>
    </row>
    <row r="6" spans="1:7" ht="12.75">
      <c r="A6" s="36"/>
      <c r="B6" s="34"/>
      <c r="C6" s="34"/>
      <c r="D6" s="37" t="s">
        <v>7</v>
      </c>
      <c r="E6" s="37" t="s">
        <v>8</v>
      </c>
      <c r="F6" s="37" t="s">
        <v>9</v>
      </c>
      <c r="G6" s="35" t="s">
        <v>10</v>
      </c>
    </row>
    <row r="7" spans="1:7" ht="13.5" thickBot="1">
      <c r="A7" s="17"/>
      <c r="B7" s="38"/>
      <c r="C7" s="38"/>
      <c r="D7" s="39">
        <v>0.35</v>
      </c>
      <c r="E7" s="39">
        <v>0.6</v>
      </c>
      <c r="F7" s="39">
        <v>0.65</v>
      </c>
      <c r="G7" s="39">
        <v>1</v>
      </c>
    </row>
    <row r="8" spans="2:7" ht="9.75" customHeight="1">
      <c r="B8" s="34"/>
      <c r="C8" s="34"/>
      <c r="D8" s="35"/>
      <c r="E8" s="35"/>
      <c r="F8" s="35"/>
      <c r="G8" s="35"/>
    </row>
    <row r="9" spans="1:7" ht="12.75">
      <c r="A9" s="36" t="s">
        <v>61</v>
      </c>
      <c r="B9" s="34"/>
      <c r="C9" s="34"/>
      <c r="D9" s="35"/>
      <c r="E9" s="35"/>
      <c r="F9" s="35"/>
      <c r="G9" s="35"/>
    </row>
    <row r="10" spans="2:7" ht="9.75" customHeight="1">
      <c r="B10" s="34"/>
      <c r="C10" s="34"/>
      <c r="D10" s="35"/>
      <c r="E10" s="35"/>
      <c r="F10" s="35"/>
      <c r="G10" s="35"/>
    </row>
    <row r="11" spans="1:7" ht="12.75">
      <c r="A11" s="12" t="s">
        <v>62</v>
      </c>
      <c r="B11" s="40"/>
      <c r="C11" s="40">
        <f>104.53*1.0125</f>
        <v>105.836625</v>
      </c>
      <c r="D11" s="13">
        <f>C11*(1+$D$7)</f>
        <v>142.87944375</v>
      </c>
      <c r="E11" s="13">
        <f>C11*(1+$E$7)</f>
        <v>169.3386</v>
      </c>
      <c r="F11" s="13">
        <f>C11*(1+$F$7)</f>
        <v>174.63043125</v>
      </c>
      <c r="G11" s="13">
        <f>C11*(1+$G$7)</f>
        <v>211.67325</v>
      </c>
    </row>
    <row r="12" spans="1:7" ht="12.75">
      <c r="A12" s="12" t="s">
        <v>63</v>
      </c>
      <c r="B12" s="40"/>
      <c r="C12" s="40">
        <f>C11+2.25</f>
        <v>108.086625</v>
      </c>
      <c r="D12" s="13">
        <f>C12*(1+$D$7)</f>
        <v>145.91694375</v>
      </c>
      <c r="E12" s="13">
        <f>C12*(1+$E$7)</f>
        <v>172.9386</v>
      </c>
      <c r="F12" s="13">
        <f>C12*(1+$F$7)</f>
        <v>178.34293125</v>
      </c>
      <c r="G12" s="13">
        <f>C12*(1+$G$7)</f>
        <v>216.17325</v>
      </c>
    </row>
    <row r="13" spans="2:9" ht="9.75" customHeight="1">
      <c r="B13" s="40"/>
      <c r="C13" s="40"/>
      <c r="D13" s="13"/>
      <c r="E13" s="13"/>
      <c r="F13" s="13"/>
      <c r="G13" s="13"/>
      <c r="H13" s="5"/>
      <c r="I13" s="5"/>
    </row>
    <row r="14" spans="2:9" ht="9.75" customHeight="1">
      <c r="B14" s="3"/>
      <c r="C14" s="3"/>
      <c r="D14" s="2"/>
      <c r="E14" s="2"/>
      <c r="F14" s="2"/>
      <c r="G14" s="2"/>
      <c r="H14" s="5"/>
      <c r="I14" s="5"/>
    </row>
    <row r="15" spans="1:6" ht="12.75">
      <c r="A15" s="12" t="s">
        <v>64</v>
      </c>
      <c r="D15" s="35" t="s">
        <v>65</v>
      </c>
      <c r="E15" s="43">
        <f>C12*173.33</f>
        <v>18734.65471125</v>
      </c>
      <c r="F15" s="12" t="s">
        <v>89</v>
      </c>
    </row>
    <row r="16" spans="8:9" ht="9.75" customHeight="1">
      <c r="H16" s="5"/>
      <c r="I16" s="5"/>
    </row>
    <row r="17" spans="1:9" ht="12.75">
      <c r="A17" s="12" t="s">
        <v>67</v>
      </c>
      <c r="H17" s="5"/>
      <c r="I17" s="5"/>
    </row>
    <row r="18" spans="1:9" ht="12.75">
      <c r="A18" s="12" t="s">
        <v>68</v>
      </c>
      <c r="H18" s="5"/>
      <c r="I18" s="5"/>
    </row>
    <row r="19" ht="12.75">
      <c r="A19" s="12" t="s">
        <v>90</v>
      </c>
    </row>
    <row r="20" ht="12.75">
      <c r="A20" s="12" t="s">
        <v>70</v>
      </c>
    </row>
    <row r="21" ht="12.75">
      <c r="A21" s="12" t="s">
        <v>71</v>
      </c>
    </row>
    <row r="22" spans="1:9" ht="9.75" customHeight="1" thickBot="1">
      <c r="A22" s="17"/>
      <c r="B22" s="17"/>
      <c r="C22" s="17"/>
      <c r="D22" s="17"/>
      <c r="E22" s="17"/>
      <c r="F22" s="17"/>
      <c r="G22" s="17"/>
      <c r="H22" s="5"/>
      <c r="I22" s="5"/>
    </row>
    <row r="23" spans="1:9" ht="12.75">
      <c r="A23" s="44"/>
      <c r="B23" s="45"/>
      <c r="C23" s="45"/>
      <c r="D23" s="45"/>
      <c r="E23" s="45"/>
      <c r="F23" s="46"/>
      <c r="G23" s="46" t="s">
        <v>72</v>
      </c>
      <c r="H23" s="5"/>
      <c r="I23" s="5"/>
    </row>
    <row r="24" spans="1:9" ht="12.75">
      <c r="A24" s="36" t="s">
        <v>73</v>
      </c>
      <c r="B24"/>
      <c r="C24"/>
      <c r="D24"/>
      <c r="E24"/>
      <c r="F24" s="35" t="s">
        <v>74</v>
      </c>
      <c r="G24" s="35" t="s">
        <v>75</v>
      </c>
      <c r="H24" s="5"/>
      <c r="I24" s="5"/>
    </row>
    <row r="25" spans="1:7" ht="13.5" thickBot="1">
      <c r="A25" s="17"/>
      <c r="B25" s="47"/>
      <c r="C25" s="47"/>
      <c r="D25" s="47"/>
      <c r="E25" s="47"/>
      <c r="F25" s="48" t="s">
        <v>76</v>
      </c>
      <c r="G25" s="48" t="s">
        <v>77</v>
      </c>
    </row>
    <row r="26" spans="4:9" ht="9.75" customHeight="1">
      <c r="D26" s="44"/>
      <c r="F26" s="35"/>
      <c r="G26" s="35"/>
      <c r="H26" s="5"/>
      <c r="I26" s="5"/>
    </row>
    <row r="27" spans="1:7" ht="12.75">
      <c r="A27" s="12" t="s">
        <v>78</v>
      </c>
      <c r="E27" s="12">
        <v>40</v>
      </c>
      <c r="F27" s="13">
        <f>(173.33)*($C$11)</f>
        <v>18344.66221125</v>
      </c>
      <c r="G27" s="13">
        <f>(173.33)*($C$11+0.32)</f>
        <v>18400.12781125</v>
      </c>
    </row>
    <row r="28" spans="1:7" ht="12.75">
      <c r="A28" s="12" t="s">
        <v>79</v>
      </c>
      <c r="E28" s="12">
        <v>48</v>
      </c>
      <c r="F28" s="13">
        <f>(214.93)*($C$11)</f>
        <v>22747.46581125</v>
      </c>
      <c r="G28" s="13">
        <f>(214.93)*($C$11+0.32)</f>
        <v>22816.243411249998</v>
      </c>
    </row>
    <row r="29" spans="1:7" ht="12.75">
      <c r="A29" s="12" t="s">
        <v>80</v>
      </c>
      <c r="E29" s="12">
        <v>40</v>
      </c>
      <c r="F29" s="13">
        <f>(173.33)*($C$11+1.28)</f>
        <v>18566.524611250003</v>
      </c>
      <c r="G29" s="13">
        <f>(173.33)*($C$11+1.77)</f>
        <v>18651.45631125</v>
      </c>
    </row>
    <row r="30" spans="1:7" ht="12.75">
      <c r="A30" s="12" t="s">
        <v>80</v>
      </c>
      <c r="E30" s="12">
        <v>48</v>
      </c>
      <c r="F30" s="13">
        <f>(214.93)*($C$11+1.28)</f>
        <v>23022.57621125</v>
      </c>
      <c r="G30" s="13">
        <f>(214.93)*($C$11+1.77)</f>
        <v>23127.89191125</v>
      </c>
    </row>
    <row r="31" spans="1:7" ht="12.75">
      <c r="A31" s="12" t="s">
        <v>81</v>
      </c>
      <c r="E31" s="12">
        <v>40</v>
      </c>
      <c r="F31" s="13">
        <f>(173.33)*($C$11+3.92)</f>
        <v>19024.11581125</v>
      </c>
      <c r="G31" s="13">
        <f>(173.33)*($C$11+4.39)</f>
        <v>19105.580911250003</v>
      </c>
    </row>
    <row r="32" spans="1:7" ht="12.75">
      <c r="A32" s="12" t="s">
        <v>81</v>
      </c>
      <c r="E32" s="12">
        <v>48</v>
      </c>
      <c r="F32" s="13">
        <f>(214.93)*($C$11+3.92)</f>
        <v>23589.99141125</v>
      </c>
      <c r="G32" s="13">
        <f>(214.93)*($C$11+4.39)</f>
        <v>23691.008511250002</v>
      </c>
    </row>
    <row r="33" spans="1:7" ht="10.5" customHeight="1" thickBot="1">
      <c r="A33" s="17"/>
      <c r="B33" s="17"/>
      <c r="C33" s="17"/>
      <c r="D33" s="17"/>
      <c r="E33" s="17"/>
      <c r="F33" s="48"/>
      <c r="G33" s="48"/>
    </row>
    <row r="34" ht="10.5" customHeight="1"/>
    <row r="35" ht="10.5" customHeight="1"/>
    <row r="36" ht="10.5" customHeight="1"/>
    <row r="37" ht="10.5" customHeight="1"/>
    <row r="38" spans="1:12" s="45" customFormat="1" ht="15" customHeight="1">
      <c r="A38" s="12"/>
      <c r="B38" s="12"/>
      <c r="C38" s="12"/>
      <c r="D38" s="12"/>
      <c r="E38" s="12"/>
      <c r="F38" s="12"/>
      <c r="G38" s="12"/>
      <c r="H38" s="44"/>
      <c r="I38" s="44"/>
      <c r="J38" s="44"/>
      <c r="K38" s="44"/>
      <c r="L38" s="44"/>
    </row>
    <row r="39" spans="1:12" s="45" customFormat="1" ht="15" customHeight="1">
      <c r="A39" s="12"/>
      <c r="B39" s="12"/>
      <c r="C39" s="12"/>
      <c r="D39" s="12"/>
      <c r="E39" s="12"/>
      <c r="F39" s="12"/>
      <c r="G39" s="12"/>
      <c r="H39" s="44"/>
      <c r="I39" s="44"/>
      <c r="J39" s="44"/>
      <c r="K39" s="44"/>
      <c r="L39" s="44"/>
    </row>
    <row r="40" spans="1:12" s="45" customFormat="1" ht="12" customHeight="1">
      <c r="A40" s="12"/>
      <c r="B40" s="12"/>
      <c r="C40" s="12"/>
      <c r="D40" s="12"/>
      <c r="E40" s="12"/>
      <c r="F40" s="12"/>
      <c r="G40" s="12"/>
      <c r="H40" s="44"/>
      <c r="I40" s="44"/>
      <c r="J40" s="44"/>
      <c r="K40" s="44"/>
      <c r="L40" s="44"/>
    </row>
    <row r="42" ht="12" customHeight="1">
      <c r="J42" s="6"/>
    </row>
    <row r="43" ht="9.75" customHeight="1"/>
    <row r="44" spans="8:9" ht="12" customHeight="1">
      <c r="H44" s="5"/>
      <c r="I44" s="5"/>
    </row>
    <row r="45" ht="9.75" customHeight="1"/>
    <row r="46" ht="9.75" customHeight="1"/>
    <row r="47" ht="9.75" customHeight="1"/>
    <row r="48" ht="9.75" customHeight="1"/>
    <row r="49" ht="9.75" customHeight="1"/>
    <row r="50" ht="9.75" customHeight="1"/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A2" sqref="A2"/>
    </sheetView>
  </sheetViews>
  <sheetFormatPr defaultColWidth="9.140625" defaultRowHeight="12.75"/>
  <cols>
    <col min="1" max="1" width="32.00390625" style="0" customWidth="1"/>
    <col min="2" max="3" width="6.140625" style="0" bestFit="1" customWidth="1"/>
    <col min="4" max="4" width="7.421875" style="57" bestFit="1" customWidth="1"/>
    <col min="5" max="5" width="7.140625" style="0" customWidth="1"/>
    <col min="6" max="7" width="5.7109375" style="0" bestFit="1" customWidth="1"/>
    <col min="8" max="8" width="10.00390625" style="29" bestFit="1" customWidth="1"/>
    <col min="9" max="9" width="7.00390625" style="0" bestFit="1" customWidth="1"/>
  </cols>
  <sheetData>
    <row r="1" spans="1:11" ht="18.75">
      <c r="A1" s="50" t="s">
        <v>91</v>
      </c>
      <c r="B1" s="2"/>
      <c r="C1" s="2"/>
      <c r="D1" s="51"/>
      <c r="E1" s="3"/>
      <c r="F1" s="2"/>
      <c r="G1" s="2"/>
      <c r="H1" s="4"/>
      <c r="I1" s="2"/>
      <c r="J1" s="2"/>
      <c r="K1" s="5"/>
    </row>
    <row r="2" spans="1:11" ht="18">
      <c r="A2" s="6"/>
      <c r="B2" s="2"/>
      <c r="C2" s="2"/>
      <c r="D2" s="51"/>
      <c r="E2" s="3"/>
      <c r="F2" s="2"/>
      <c r="G2" s="2"/>
      <c r="H2" s="4"/>
      <c r="I2" s="2"/>
      <c r="J2" s="2"/>
      <c r="K2" s="5"/>
    </row>
    <row r="3" spans="1:11" ht="16.5" thickBot="1">
      <c r="A3" s="7" t="s">
        <v>49</v>
      </c>
      <c r="B3" s="8"/>
      <c r="C3" s="8"/>
      <c r="D3" s="52"/>
      <c r="E3" s="9"/>
      <c r="F3" s="8"/>
      <c r="G3" s="8"/>
      <c r="H3" s="10"/>
      <c r="I3" s="8"/>
      <c r="J3" s="11"/>
      <c r="K3" s="5"/>
    </row>
    <row r="4" spans="1:11" ht="9" customHeight="1">
      <c r="A4" s="12"/>
      <c r="B4" s="2"/>
      <c r="C4" s="2"/>
      <c r="D4" s="51"/>
      <c r="E4" s="3"/>
      <c r="F4" s="2"/>
      <c r="G4" s="2"/>
      <c r="H4" s="4"/>
      <c r="I4" s="2"/>
      <c r="J4" s="2"/>
      <c r="K4" s="5"/>
    </row>
    <row r="5" spans="1:11" ht="12.75">
      <c r="A5" s="12"/>
      <c r="B5" s="13"/>
      <c r="C5" s="13"/>
      <c r="D5" s="53"/>
      <c r="E5" s="3"/>
      <c r="F5" s="14"/>
      <c r="G5" s="13"/>
      <c r="H5" s="4" t="s">
        <v>2</v>
      </c>
      <c r="I5" s="4" t="s">
        <v>3</v>
      </c>
      <c r="J5" s="4"/>
      <c r="K5" s="5"/>
    </row>
    <row r="6" spans="1:11" ht="12.75">
      <c r="A6" s="12"/>
      <c r="B6" s="4" t="s">
        <v>4</v>
      </c>
      <c r="C6" s="4" t="s">
        <v>5</v>
      </c>
      <c r="D6" s="54" t="s">
        <v>86</v>
      </c>
      <c r="E6" s="15" t="s">
        <v>6</v>
      </c>
      <c r="F6" s="4" t="s">
        <v>7</v>
      </c>
      <c r="G6" s="16" t="s">
        <v>8</v>
      </c>
      <c r="H6" s="16" t="s">
        <v>9</v>
      </c>
      <c r="I6" s="4" t="s">
        <v>10</v>
      </c>
      <c r="J6" s="4"/>
      <c r="K6" s="5"/>
    </row>
    <row r="7" spans="1:11" ht="13.5" thickBot="1">
      <c r="A7" s="17"/>
      <c r="B7" s="10" t="s">
        <v>11</v>
      </c>
      <c r="C7" s="10"/>
      <c r="D7" s="55" t="s">
        <v>87</v>
      </c>
      <c r="E7" s="18" t="s">
        <v>11</v>
      </c>
      <c r="F7" s="19">
        <v>0.35</v>
      </c>
      <c r="G7" s="19">
        <v>0.6</v>
      </c>
      <c r="H7" s="19">
        <v>0.65</v>
      </c>
      <c r="I7" s="19">
        <v>1</v>
      </c>
      <c r="J7" s="20"/>
      <c r="K7" s="5"/>
    </row>
    <row r="8" spans="1:11" ht="10.5" customHeight="1">
      <c r="A8" s="12"/>
      <c r="B8" s="2"/>
      <c r="C8" s="2"/>
      <c r="D8" s="51"/>
      <c r="E8" s="3"/>
      <c r="F8" s="2"/>
      <c r="G8" s="2"/>
      <c r="H8" s="4"/>
      <c r="I8" s="2"/>
      <c r="J8" s="2"/>
      <c r="K8" s="5"/>
    </row>
    <row r="9" spans="1:11" ht="12.75">
      <c r="A9" s="5" t="s">
        <v>12</v>
      </c>
      <c r="B9" s="2">
        <v>104.53</v>
      </c>
      <c r="C9" s="2">
        <v>0</v>
      </c>
      <c r="D9" s="51">
        <v>0.025</v>
      </c>
      <c r="E9" s="15">
        <f>(B9*1.025)+C9</f>
        <v>107.14325</v>
      </c>
      <c r="F9" s="2">
        <f>E9*(1+$F$7)</f>
        <v>144.6433875</v>
      </c>
      <c r="G9" s="2">
        <f>E9*(1+$G$7)</f>
        <v>171.4292</v>
      </c>
      <c r="H9" s="4">
        <f>E9*(1+$H$7)</f>
        <v>176.7863625</v>
      </c>
      <c r="I9" s="2">
        <f>E9*(1+$I$7)</f>
        <v>214.2865</v>
      </c>
      <c r="J9" s="2"/>
      <c r="K9" s="5"/>
    </row>
    <row r="10" spans="1:11" ht="12.75">
      <c r="A10" s="5" t="s">
        <v>13</v>
      </c>
      <c r="B10" s="2"/>
      <c r="C10" s="2"/>
      <c r="D10" s="51"/>
      <c r="E10" s="15"/>
      <c r="F10" s="2"/>
      <c r="G10" s="2"/>
      <c r="H10" s="4"/>
      <c r="I10" s="2"/>
      <c r="J10" s="2"/>
      <c r="K10" s="21"/>
    </row>
    <row r="11" spans="1:11" ht="12.75">
      <c r="A11" s="5" t="s">
        <v>14</v>
      </c>
      <c r="B11" s="2"/>
      <c r="C11" s="2"/>
      <c r="D11" s="51"/>
      <c r="E11" s="15"/>
      <c r="F11" s="2"/>
      <c r="G11" s="2"/>
      <c r="H11" s="4"/>
      <c r="I11" s="2"/>
      <c r="J11" s="2"/>
      <c r="K11" s="5"/>
    </row>
    <row r="12" spans="1:11" ht="10.5" customHeight="1">
      <c r="A12" s="5"/>
      <c r="B12" s="2"/>
      <c r="C12" s="2"/>
      <c r="D12" s="51"/>
      <c r="E12" s="15"/>
      <c r="F12" s="2"/>
      <c r="G12" s="2"/>
      <c r="H12" s="4"/>
      <c r="I12" s="2"/>
      <c r="J12" s="2"/>
      <c r="K12" s="5"/>
    </row>
    <row r="13" spans="1:11" ht="12.75">
      <c r="A13" s="5" t="s">
        <v>15</v>
      </c>
      <c r="B13" s="2">
        <f>B9</f>
        <v>104.53</v>
      </c>
      <c r="C13" s="2">
        <v>0.07</v>
      </c>
      <c r="D13" s="51">
        <v>0.025</v>
      </c>
      <c r="E13" s="15">
        <f>(B13*1.025)+C13</f>
        <v>107.21324999999999</v>
      </c>
      <c r="F13" s="2">
        <f>E13*(1+$F$7)</f>
        <v>144.7378875</v>
      </c>
      <c r="G13" s="2">
        <f>E13*(1+$G$7)</f>
        <v>171.5412</v>
      </c>
      <c r="H13" s="4">
        <f>E13*(1+$H$7)</f>
        <v>176.90186249999996</v>
      </c>
      <c r="I13" s="2">
        <f>E13*(1+$I$7)</f>
        <v>214.42649999999998</v>
      </c>
      <c r="J13" s="2"/>
      <c r="K13" s="5"/>
    </row>
    <row r="14" spans="1:11" ht="10.5" customHeight="1">
      <c r="A14" s="5"/>
      <c r="B14" s="2"/>
      <c r="C14" s="2"/>
      <c r="D14" s="51"/>
      <c r="E14" s="15"/>
      <c r="F14" s="2"/>
      <c r="G14" s="2"/>
      <c r="H14" s="4"/>
      <c r="I14" s="2"/>
      <c r="J14" s="2"/>
      <c r="K14" s="5"/>
    </row>
    <row r="15" spans="1:11" ht="12.75">
      <c r="A15" s="5" t="s">
        <v>16</v>
      </c>
      <c r="B15" s="2">
        <f>B9</f>
        <v>104.53</v>
      </c>
      <c r="C15" s="2">
        <v>0.07</v>
      </c>
      <c r="D15" s="51">
        <v>0.025</v>
      </c>
      <c r="E15" s="15">
        <f>(B15*1.025)+C15</f>
        <v>107.21324999999999</v>
      </c>
      <c r="F15" s="2">
        <f>E15*(1+$F$7)</f>
        <v>144.7378875</v>
      </c>
      <c r="G15" s="2">
        <f>E15*(1+$G$7)</f>
        <v>171.5412</v>
      </c>
      <c r="H15" s="4">
        <f>E15*(1+$H$7)</f>
        <v>176.90186249999996</v>
      </c>
      <c r="I15" s="2">
        <f>E15*(1+$I$7)</f>
        <v>214.42649999999998</v>
      </c>
      <c r="J15" s="2"/>
      <c r="K15" s="5"/>
    </row>
    <row r="16" spans="1:11" ht="10.5" customHeight="1">
      <c r="A16" s="22"/>
      <c r="B16" s="23"/>
      <c r="C16" s="23"/>
      <c r="D16" s="56"/>
      <c r="E16" s="24"/>
      <c r="F16" s="23"/>
      <c r="G16" s="23"/>
      <c r="H16" s="25"/>
      <c r="I16" s="23"/>
      <c r="J16" s="11"/>
      <c r="K16" s="5"/>
    </row>
    <row r="17" spans="1:11" ht="12.75">
      <c r="A17" s="5" t="s">
        <v>17</v>
      </c>
      <c r="B17" s="2">
        <f>B9</f>
        <v>104.53</v>
      </c>
      <c r="C17" s="2">
        <v>0.32</v>
      </c>
      <c r="D17" s="51">
        <v>0.025</v>
      </c>
      <c r="E17" s="15">
        <f>(B17*1.025)+C17</f>
        <v>107.46324999999999</v>
      </c>
      <c r="F17" s="2">
        <f>E17*(1+$F$7)</f>
        <v>145.0753875</v>
      </c>
      <c r="G17" s="2">
        <f>E17*(1+$G$7)</f>
        <v>171.94119999999998</v>
      </c>
      <c r="H17" s="4">
        <f>E17*(1+$H$7)</f>
        <v>177.31436249999996</v>
      </c>
      <c r="I17" s="2">
        <f>E17*(1+$I$7)</f>
        <v>214.92649999999998</v>
      </c>
      <c r="J17" s="2"/>
      <c r="K17" s="5"/>
    </row>
    <row r="18" spans="1:11" ht="12.75">
      <c r="A18" s="5" t="s">
        <v>18</v>
      </c>
      <c r="B18" s="2"/>
      <c r="C18" s="2"/>
      <c r="D18" s="51"/>
      <c r="E18" s="15"/>
      <c r="F18" s="2"/>
      <c r="G18" s="2"/>
      <c r="H18" s="4"/>
      <c r="I18" s="2"/>
      <c r="J18" s="2"/>
      <c r="K18" s="21"/>
    </row>
    <row r="19" spans="1:11" ht="12.75">
      <c r="A19" s="5" t="s">
        <v>19</v>
      </c>
      <c r="B19" s="2"/>
      <c r="C19" s="2"/>
      <c r="D19" s="51"/>
      <c r="E19" s="15"/>
      <c r="F19" s="2"/>
      <c r="G19" s="2"/>
      <c r="H19" s="4"/>
      <c r="I19" s="2"/>
      <c r="J19" s="2"/>
      <c r="K19" s="5"/>
    </row>
    <row r="20" spans="1:11" ht="12.75">
      <c r="A20" s="5" t="s">
        <v>20</v>
      </c>
      <c r="B20" s="2"/>
      <c r="C20" s="2"/>
      <c r="D20" s="51"/>
      <c r="E20" s="15"/>
      <c r="F20" s="2"/>
      <c r="G20" s="2"/>
      <c r="H20" s="4"/>
      <c r="I20" s="2"/>
      <c r="J20" s="2"/>
      <c r="K20" s="5"/>
    </row>
    <row r="21" spans="1:11" ht="12.75">
      <c r="A21" s="5" t="s">
        <v>21</v>
      </c>
      <c r="B21" s="2"/>
      <c r="C21" s="2"/>
      <c r="D21" s="51"/>
      <c r="E21" s="15"/>
      <c r="F21" s="2"/>
      <c r="G21" s="2"/>
      <c r="H21" s="4"/>
      <c r="I21" s="2"/>
      <c r="J21" s="2"/>
      <c r="K21" s="5"/>
    </row>
    <row r="22" spans="1:11" ht="12.75">
      <c r="A22" s="5" t="s">
        <v>22</v>
      </c>
      <c r="B22" s="2"/>
      <c r="C22" s="2"/>
      <c r="D22" s="51"/>
      <c r="E22" s="15"/>
      <c r="F22" s="2"/>
      <c r="G22" s="2"/>
      <c r="H22" s="4"/>
      <c r="I22" s="2"/>
      <c r="J22" s="2"/>
      <c r="K22" s="5"/>
    </row>
    <row r="23" spans="1:11" ht="12.75">
      <c r="A23" s="5" t="s">
        <v>23</v>
      </c>
      <c r="B23" s="2"/>
      <c r="C23" s="2"/>
      <c r="D23" s="51"/>
      <c r="E23" s="15"/>
      <c r="F23" s="2"/>
      <c r="G23" s="2"/>
      <c r="H23" s="4"/>
      <c r="I23" s="2"/>
      <c r="J23" s="2"/>
      <c r="K23" s="5"/>
    </row>
    <row r="24" spans="1:11" ht="12.75">
      <c r="A24" s="5" t="s">
        <v>24</v>
      </c>
      <c r="B24" s="2"/>
      <c r="C24" s="2"/>
      <c r="D24" s="51"/>
      <c r="E24" s="15"/>
      <c r="F24" s="2"/>
      <c r="G24" s="2"/>
      <c r="H24" s="4"/>
      <c r="I24" s="2"/>
      <c r="J24" s="2"/>
      <c r="K24" s="5"/>
    </row>
    <row r="25" spans="1:11" ht="10.5" customHeight="1">
      <c r="A25" s="22"/>
      <c r="B25" s="23"/>
      <c r="C25" s="23"/>
      <c r="D25" s="56"/>
      <c r="E25" s="24"/>
      <c r="F25" s="23"/>
      <c r="G25" s="23"/>
      <c r="H25" s="25"/>
      <c r="I25" s="23"/>
      <c r="J25" s="11"/>
      <c r="K25" s="5"/>
    </row>
    <row r="26" spans="1:11" ht="12.75">
      <c r="A26" s="5" t="s">
        <v>25</v>
      </c>
      <c r="B26" s="2">
        <f>B9</f>
        <v>104.53</v>
      </c>
      <c r="C26" s="2">
        <v>3.66</v>
      </c>
      <c r="D26" s="51">
        <v>0.025</v>
      </c>
      <c r="E26" s="15">
        <f>(B26*1.025)+C26</f>
        <v>110.80324999999999</v>
      </c>
      <c r="F26" s="2">
        <f>E26*(1+$F$7)</f>
        <v>149.5843875</v>
      </c>
      <c r="G26" s="2">
        <f>E26*(1+$G$7)</f>
        <v>177.2852</v>
      </c>
      <c r="H26" s="4">
        <f>E26*(1+$H$7)</f>
        <v>182.82536249999998</v>
      </c>
      <c r="I26" s="2">
        <f>E26*(1+$I$7)</f>
        <v>221.60649999999998</v>
      </c>
      <c r="J26" s="2"/>
      <c r="K26" s="5"/>
    </row>
    <row r="27" spans="1:11" ht="12.75">
      <c r="A27" s="5" t="s">
        <v>26</v>
      </c>
      <c r="B27" s="2"/>
      <c r="C27" s="2"/>
      <c r="D27" s="51"/>
      <c r="E27" s="15"/>
      <c r="F27" s="2"/>
      <c r="G27" s="2"/>
      <c r="H27" s="4"/>
      <c r="I27" s="2"/>
      <c r="J27" s="2"/>
      <c r="K27" s="21"/>
    </row>
    <row r="28" spans="1:11" ht="12.75">
      <c r="A28" s="5" t="s">
        <v>27</v>
      </c>
      <c r="B28" s="2"/>
      <c r="C28" s="2"/>
      <c r="D28" s="51"/>
      <c r="E28" s="15"/>
      <c r="F28" s="2"/>
      <c r="G28" s="2"/>
      <c r="H28" s="4"/>
      <c r="I28" s="2"/>
      <c r="J28" s="2"/>
      <c r="K28" s="5"/>
    </row>
    <row r="29" spans="1:11" ht="12.75">
      <c r="A29" s="5" t="s">
        <v>28</v>
      </c>
      <c r="B29" s="2"/>
      <c r="C29" s="2"/>
      <c r="D29" s="51"/>
      <c r="E29" s="15"/>
      <c r="F29" s="2"/>
      <c r="G29" s="2"/>
      <c r="H29" s="4"/>
      <c r="I29" s="2"/>
      <c r="J29" s="2"/>
      <c r="K29" s="5"/>
    </row>
    <row r="30" spans="1:11" ht="12.75">
      <c r="A30" s="5" t="s">
        <v>29</v>
      </c>
      <c r="B30" s="2"/>
      <c r="C30" s="2"/>
      <c r="D30" s="51"/>
      <c r="E30" s="15"/>
      <c r="F30" s="2"/>
      <c r="G30" s="2"/>
      <c r="H30" s="4"/>
      <c r="I30" s="2"/>
      <c r="J30" s="2"/>
      <c r="K30" s="5"/>
    </row>
    <row r="31" spans="1:11" ht="12.75">
      <c r="A31" s="5" t="s">
        <v>30</v>
      </c>
      <c r="B31" s="2"/>
      <c r="C31" s="2"/>
      <c r="D31" s="51"/>
      <c r="E31" s="15"/>
      <c r="F31" s="2"/>
      <c r="G31" s="2"/>
      <c r="H31" s="4"/>
      <c r="I31" s="2"/>
      <c r="J31" s="2"/>
      <c r="K31" s="5"/>
    </row>
    <row r="32" spans="1:11" ht="12.75">
      <c r="A32" s="5" t="s">
        <v>31</v>
      </c>
      <c r="B32" s="2"/>
      <c r="C32" s="2"/>
      <c r="D32" s="51"/>
      <c r="E32" s="15"/>
      <c r="F32" s="2"/>
      <c r="G32" s="2"/>
      <c r="H32" s="4"/>
      <c r="I32" s="2"/>
      <c r="J32" s="2"/>
      <c r="K32" s="5"/>
    </row>
    <row r="33" spans="1:11" ht="12.75">
      <c r="A33" s="5" t="s">
        <v>32</v>
      </c>
      <c r="B33" s="2"/>
      <c r="C33" s="2"/>
      <c r="D33" s="51"/>
      <c r="E33" s="15"/>
      <c r="F33" s="2"/>
      <c r="G33" s="2"/>
      <c r="H33" s="4"/>
      <c r="I33" s="2"/>
      <c r="J33" s="2"/>
      <c r="K33" s="5"/>
    </row>
    <row r="34" spans="1:11" ht="10.5" customHeight="1">
      <c r="A34" s="5"/>
      <c r="B34" s="2"/>
      <c r="C34" s="2"/>
      <c r="D34" s="51"/>
      <c r="E34" s="15"/>
      <c r="F34" s="2"/>
      <c r="G34" s="2"/>
      <c r="H34" s="4"/>
      <c r="I34" s="2"/>
      <c r="J34" s="2"/>
      <c r="K34" s="5"/>
    </row>
    <row r="35" spans="1:11" ht="12.75">
      <c r="A35" s="5" t="s">
        <v>33</v>
      </c>
      <c r="B35" s="2">
        <f>B9</f>
        <v>104.53</v>
      </c>
      <c r="C35" s="2">
        <v>5.67</v>
      </c>
      <c r="D35" s="51">
        <v>0.025</v>
      </c>
      <c r="E35" s="15">
        <f>(B35*1.025)+C35</f>
        <v>112.81325</v>
      </c>
      <c r="F35" s="2">
        <f>E35*(1+$F$7)</f>
        <v>152.2978875</v>
      </c>
      <c r="G35" s="2">
        <f>E35*(1+$G$7)</f>
        <v>180.5012</v>
      </c>
      <c r="H35" s="4">
        <f>E35*(1+$H$7)</f>
        <v>186.14186249999997</v>
      </c>
      <c r="I35" s="2">
        <f>E35*(1+$I$7)</f>
        <v>225.6265</v>
      </c>
      <c r="J35" s="2"/>
      <c r="K35" s="5"/>
    </row>
    <row r="36" spans="1:11" ht="10.5" customHeight="1">
      <c r="A36" s="5"/>
      <c r="B36" s="2"/>
      <c r="C36" s="2"/>
      <c r="D36" s="51"/>
      <c r="E36" s="15"/>
      <c r="F36" s="2"/>
      <c r="G36" s="2"/>
      <c r="H36" s="4"/>
      <c r="I36" s="2"/>
      <c r="J36" s="2"/>
      <c r="K36" s="21"/>
    </row>
    <row r="37" spans="1:11" ht="12.75">
      <c r="A37" s="5" t="s">
        <v>34</v>
      </c>
      <c r="B37" s="2">
        <f>B9</f>
        <v>104.53</v>
      </c>
      <c r="C37" s="2">
        <v>5.17</v>
      </c>
      <c r="D37" s="51">
        <v>0.025</v>
      </c>
      <c r="E37" s="15">
        <f>(B37*1.025)+C37</f>
        <v>112.31325</v>
      </c>
      <c r="F37" s="2">
        <f>E37*(1+$F$7)</f>
        <v>151.62288750000002</v>
      </c>
      <c r="G37" s="2">
        <f>E37*(1+$G$7)</f>
        <v>179.7012</v>
      </c>
      <c r="H37" s="4">
        <f>E37*(1+$H$7)</f>
        <v>185.31686249999998</v>
      </c>
      <c r="I37" s="2">
        <f>E37*(1+$I$7)</f>
        <v>224.6265</v>
      </c>
      <c r="J37" s="2"/>
      <c r="K37" s="5"/>
    </row>
    <row r="38" spans="1:11" ht="10.5" customHeight="1">
      <c r="A38" s="5"/>
      <c r="B38" s="2"/>
      <c r="C38" s="2"/>
      <c r="D38" s="51"/>
      <c r="E38" s="15"/>
      <c r="F38" s="2"/>
      <c r="G38" s="2"/>
      <c r="H38" s="4"/>
      <c r="I38" s="2"/>
      <c r="J38" s="2"/>
      <c r="K38" s="5"/>
    </row>
    <row r="39" spans="1:11" ht="12.75">
      <c r="A39" s="5" t="s">
        <v>35</v>
      </c>
      <c r="B39" s="2">
        <f>B9</f>
        <v>104.53</v>
      </c>
      <c r="C39" s="2">
        <v>5.98</v>
      </c>
      <c r="D39" s="51">
        <v>0.025</v>
      </c>
      <c r="E39" s="15">
        <f>(B39*1.025)+C39</f>
        <v>113.12325</v>
      </c>
      <c r="F39" s="2">
        <f>E39*(1+$F$7)</f>
        <v>152.7163875</v>
      </c>
      <c r="G39" s="2">
        <f>E39*(1+$G$7)</f>
        <v>180.99720000000002</v>
      </c>
      <c r="H39" s="4">
        <f>E39*(1+$H$7)</f>
        <v>186.6533625</v>
      </c>
      <c r="I39" s="2">
        <f>E39*(1+$I$7)</f>
        <v>226.2465</v>
      </c>
      <c r="J39" s="2"/>
      <c r="K39" s="5"/>
    </row>
    <row r="40" spans="1:11" ht="12.75">
      <c r="A40" s="5" t="s">
        <v>36</v>
      </c>
      <c r="B40" s="2"/>
      <c r="C40" s="2"/>
      <c r="D40" s="51"/>
      <c r="E40" s="15"/>
      <c r="F40" s="2"/>
      <c r="G40" s="2"/>
      <c r="H40" s="4"/>
      <c r="I40" s="2"/>
      <c r="J40" s="2"/>
      <c r="K40" s="21"/>
    </row>
    <row r="41" spans="1:11" ht="12.75">
      <c r="A41" s="5" t="s">
        <v>37</v>
      </c>
      <c r="B41" s="2"/>
      <c r="C41" s="2"/>
      <c r="D41" s="51"/>
      <c r="E41" s="15"/>
      <c r="F41" s="2"/>
      <c r="G41" s="2"/>
      <c r="H41" s="4"/>
      <c r="I41" s="2"/>
      <c r="J41" s="2"/>
      <c r="K41" s="5"/>
    </row>
    <row r="42" spans="1:11" ht="12.75">
      <c r="A42" s="5" t="s">
        <v>38</v>
      </c>
      <c r="B42" s="26"/>
      <c r="C42" s="26"/>
      <c r="E42" s="27"/>
      <c r="F42" s="26"/>
      <c r="G42" s="26"/>
      <c r="H42" s="4"/>
      <c r="I42" s="2"/>
      <c r="J42" s="2"/>
      <c r="K42" s="5"/>
    </row>
    <row r="43" spans="1:11" ht="10.5" customHeight="1">
      <c r="A43" s="22"/>
      <c r="B43" s="23"/>
      <c r="C43" s="23"/>
      <c r="D43" s="56"/>
      <c r="E43" s="24"/>
      <c r="F43" s="23"/>
      <c r="G43" s="23"/>
      <c r="H43" s="25"/>
      <c r="I43" s="23"/>
      <c r="J43" s="11"/>
      <c r="K43" s="5"/>
    </row>
    <row r="44" spans="1:11" ht="12.75">
      <c r="A44" s="5" t="s">
        <v>39</v>
      </c>
      <c r="B44" s="2">
        <f>B9</f>
        <v>104.53</v>
      </c>
      <c r="C44" s="2">
        <v>1.28</v>
      </c>
      <c r="D44" s="51">
        <v>0.025</v>
      </c>
      <c r="E44" s="15">
        <f>(B44*1.025)+C44</f>
        <v>108.42325</v>
      </c>
      <c r="F44" s="2">
        <f>E44*(1+$F$7)</f>
        <v>146.3713875</v>
      </c>
      <c r="G44" s="2">
        <f>E44*(1+$G$7)</f>
        <v>173.4772</v>
      </c>
      <c r="H44" s="4">
        <f>E44*(1+$H$7)</f>
        <v>178.8983625</v>
      </c>
      <c r="I44" s="2">
        <f>E44*(1+$I$7)</f>
        <v>216.8465</v>
      </c>
      <c r="J44" s="2"/>
      <c r="K44" s="5"/>
    </row>
    <row r="45" spans="1:11" ht="12.75">
      <c r="A45" s="5" t="s">
        <v>40</v>
      </c>
      <c r="B45" s="2"/>
      <c r="C45" s="2"/>
      <c r="D45" s="51"/>
      <c r="E45" s="15"/>
      <c r="F45" s="2"/>
      <c r="G45" s="2"/>
      <c r="H45" s="4"/>
      <c r="I45" s="2"/>
      <c r="J45" s="2"/>
      <c r="K45" s="21"/>
    </row>
    <row r="46" spans="1:11" ht="12.75">
      <c r="A46" s="5" t="s">
        <v>41</v>
      </c>
      <c r="B46" s="2"/>
      <c r="C46" s="2"/>
      <c r="D46" s="51"/>
      <c r="E46" s="15"/>
      <c r="F46" s="2"/>
      <c r="G46" s="2"/>
      <c r="H46" s="4"/>
      <c r="I46" s="2"/>
      <c r="J46" s="2"/>
      <c r="K46" s="5"/>
    </row>
    <row r="47" spans="1:11" ht="10.5" customHeight="1">
      <c r="A47" s="5"/>
      <c r="B47" s="2"/>
      <c r="C47" s="2"/>
      <c r="D47" s="51"/>
      <c r="E47" s="15"/>
      <c r="F47" s="2"/>
      <c r="G47" s="2"/>
      <c r="H47" s="4"/>
      <c r="I47" s="2"/>
      <c r="J47" s="2"/>
      <c r="K47" s="5"/>
    </row>
    <row r="48" spans="1:11" ht="12.75">
      <c r="A48" s="5" t="s">
        <v>42</v>
      </c>
      <c r="B48" s="2">
        <f>B9</f>
        <v>104.53</v>
      </c>
      <c r="C48" s="2">
        <v>1.77</v>
      </c>
      <c r="D48" s="51">
        <v>0.025</v>
      </c>
      <c r="E48" s="15">
        <f>(B48*1.025)+C48</f>
        <v>108.91324999999999</v>
      </c>
      <c r="F48" s="2">
        <f>E48*(1+$F$7)</f>
        <v>147.0328875</v>
      </c>
      <c r="G48" s="2">
        <f>E48*(1+$G$7)</f>
        <v>174.2612</v>
      </c>
      <c r="H48" s="4">
        <f>E48*(1+$H$7)</f>
        <v>179.70686249999997</v>
      </c>
      <c r="I48" s="2">
        <f>E48*(1+$I$7)</f>
        <v>217.82649999999998</v>
      </c>
      <c r="J48" s="2"/>
      <c r="K48" s="5"/>
    </row>
    <row r="49" spans="1:11" ht="12.75">
      <c r="A49" s="5" t="s">
        <v>43</v>
      </c>
      <c r="B49" s="2"/>
      <c r="C49" s="2"/>
      <c r="D49" s="51"/>
      <c r="E49" s="15"/>
      <c r="F49" s="2"/>
      <c r="G49" s="2"/>
      <c r="H49" s="4"/>
      <c r="I49" s="2"/>
      <c r="J49" s="2"/>
      <c r="K49" s="21"/>
    </row>
    <row r="50" spans="1:11" ht="10.5" customHeight="1">
      <c r="A50" s="5"/>
      <c r="B50" s="2"/>
      <c r="C50" s="2"/>
      <c r="D50" s="51"/>
      <c r="E50" s="15"/>
      <c r="F50" s="2"/>
      <c r="G50" s="2"/>
      <c r="H50" s="4"/>
      <c r="I50" s="2"/>
      <c r="J50" s="2"/>
      <c r="K50" s="5"/>
    </row>
    <row r="51" spans="1:11" ht="12.75">
      <c r="A51" s="5" t="s">
        <v>44</v>
      </c>
      <c r="B51" s="2">
        <f>B9</f>
        <v>104.53</v>
      </c>
      <c r="C51" s="2">
        <v>3.92</v>
      </c>
      <c r="D51" s="51">
        <v>0.025</v>
      </c>
      <c r="E51" s="15">
        <f>(B51*1.025)+C51</f>
        <v>111.06325</v>
      </c>
      <c r="F51" s="2">
        <f>E51*(1+$F$7)</f>
        <v>149.93538750000002</v>
      </c>
      <c r="G51" s="2">
        <f>E51*(1+$G$7)</f>
        <v>177.7012</v>
      </c>
      <c r="H51" s="4">
        <f>E51*(1+$H$7)</f>
        <v>183.25436249999998</v>
      </c>
      <c r="I51" s="2">
        <f>E51*(1+$I$7)</f>
        <v>222.1265</v>
      </c>
      <c r="J51" s="2"/>
      <c r="K51" s="5"/>
    </row>
    <row r="52" spans="1:11" ht="12.75">
      <c r="A52" s="5" t="s">
        <v>45</v>
      </c>
      <c r="B52" s="2"/>
      <c r="C52" s="2"/>
      <c r="D52" s="51"/>
      <c r="E52" s="15"/>
      <c r="F52" s="2"/>
      <c r="G52" s="2"/>
      <c r="H52" s="4"/>
      <c r="I52" s="2"/>
      <c r="J52" s="2"/>
      <c r="K52" s="21"/>
    </row>
    <row r="53" spans="1:11" ht="10.5" customHeight="1">
      <c r="A53" s="5"/>
      <c r="B53" s="2"/>
      <c r="C53" s="2"/>
      <c r="D53" s="51"/>
      <c r="E53" s="15"/>
      <c r="F53" s="2"/>
      <c r="G53" s="2"/>
      <c r="H53" s="4"/>
      <c r="I53" s="2"/>
      <c r="J53" s="2"/>
      <c r="K53" s="5"/>
    </row>
    <row r="54" spans="1:11" ht="12.75">
      <c r="A54" s="5" t="s">
        <v>46</v>
      </c>
      <c r="B54" s="2">
        <f>B9</f>
        <v>104.53</v>
      </c>
      <c r="C54" s="2">
        <v>4.39</v>
      </c>
      <c r="D54" s="51">
        <v>0.025</v>
      </c>
      <c r="E54" s="15">
        <f>(B54*1.025)+C54</f>
        <v>111.53325</v>
      </c>
      <c r="F54" s="2">
        <f>E54*(1+$F$7)</f>
        <v>150.5698875</v>
      </c>
      <c r="G54" s="2">
        <f>E54*(1+$G$7)</f>
        <v>178.4532</v>
      </c>
      <c r="H54" s="4">
        <f>E54*(1+$H$7)</f>
        <v>184.02986249999998</v>
      </c>
      <c r="I54" s="2">
        <f>E54*(1+$I$7)</f>
        <v>223.0665</v>
      </c>
      <c r="J54" s="2"/>
      <c r="K54" s="5"/>
    </row>
    <row r="55" spans="1:11" ht="12.75">
      <c r="A55" s="5" t="s">
        <v>47</v>
      </c>
      <c r="B55" s="2"/>
      <c r="C55" s="2"/>
      <c r="D55" s="51"/>
      <c r="E55" s="15"/>
      <c r="F55" s="2"/>
      <c r="G55" s="2"/>
      <c r="H55" s="4"/>
      <c r="I55" s="2"/>
      <c r="J55" s="2"/>
      <c r="K55" s="21"/>
    </row>
    <row r="56" spans="1:11" ht="12.75">
      <c r="A56" s="5" t="s">
        <v>48</v>
      </c>
      <c r="B56" s="2"/>
      <c r="C56" s="2"/>
      <c r="D56" s="51"/>
      <c r="E56" s="15"/>
      <c r="F56" s="2"/>
      <c r="G56" s="2"/>
      <c r="H56" s="4"/>
      <c r="I56" s="2"/>
      <c r="J56" s="2"/>
      <c r="K56" s="5"/>
    </row>
    <row r="57" spans="1:11" ht="10.5" customHeight="1">
      <c r="A57" s="28"/>
      <c r="B57" s="23"/>
      <c r="C57" s="23"/>
      <c r="D57" s="56"/>
      <c r="E57" s="24"/>
      <c r="F57" s="23"/>
      <c r="G57" s="23"/>
      <c r="H57" s="25"/>
      <c r="I57" s="23"/>
      <c r="J57" s="11"/>
      <c r="K57" s="5"/>
    </row>
    <row r="58" spans="1:11" ht="12.75">
      <c r="A58" s="12"/>
      <c r="B58" s="2"/>
      <c r="C58" s="2"/>
      <c r="D58" s="51"/>
      <c r="E58" s="15"/>
      <c r="F58" s="2"/>
      <c r="G58" s="2"/>
      <c r="H58" s="4"/>
      <c r="I58" s="2"/>
      <c r="J58" s="2"/>
      <c r="K58" s="5"/>
    </row>
    <row r="59" spans="1:11" ht="12.75">
      <c r="A59" s="12"/>
      <c r="B59" s="2"/>
      <c r="C59" s="2"/>
      <c r="D59" s="51"/>
      <c r="E59" s="15"/>
      <c r="F59" s="2"/>
      <c r="G59" s="2"/>
      <c r="H59" s="4"/>
      <c r="I59" s="2"/>
      <c r="J59" s="2"/>
      <c r="K59" s="5"/>
    </row>
    <row r="60" spans="1:11" ht="12.75">
      <c r="A60" s="12"/>
      <c r="B60" s="2"/>
      <c r="C60" s="2"/>
      <c r="D60" s="51"/>
      <c r="E60" s="15"/>
      <c r="F60" s="2"/>
      <c r="G60" s="2"/>
      <c r="H60" s="4"/>
      <c r="I60" s="2"/>
      <c r="J60" s="2"/>
      <c r="K60" s="5"/>
    </row>
    <row r="61" spans="1:11" ht="12.75">
      <c r="A61" s="12"/>
      <c r="B61" s="2"/>
      <c r="C61" s="2"/>
      <c r="D61" s="51"/>
      <c r="E61" s="15"/>
      <c r="F61" s="2"/>
      <c r="G61" s="2"/>
      <c r="H61" s="4"/>
      <c r="I61" s="2"/>
      <c r="J61" s="2"/>
      <c r="K61" s="5"/>
    </row>
    <row r="62" spans="1:11" ht="12.75">
      <c r="A62" s="12"/>
      <c r="B62" s="2"/>
      <c r="C62" s="2"/>
      <c r="D62" s="51"/>
      <c r="E62" s="15"/>
      <c r="F62" s="2"/>
      <c r="G62" s="2"/>
      <c r="H62" s="4"/>
      <c r="I62" s="2"/>
      <c r="J62" s="2"/>
      <c r="K62" s="5"/>
    </row>
    <row r="63" spans="1:11" ht="12.75">
      <c r="A63" s="12"/>
      <c r="B63" s="2"/>
      <c r="C63" s="2"/>
      <c r="D63" s="51"/>
      <c r="E63" s="15"/>
      <c r="F63" s="2"/>
      <c r="G63" s="2"/>
      <c r="H63" s="4"/>
      <c r="I63" s="2"/>
      <c r="J63" s="2"/>
      <c r="K63" s="5"/>
    </row>
    <row r="64" spans="1:11" ht="12.75">
      <c r="A64" s="12"/>
      <c r="B64" s="2"/>
      <c r="C64" s="2"/>
      <c r="D64" s="51"/>
      <c r="E64" s="3"/>
      <c r="F64" s="2"/>
      <c r="G64" s="2"/>
      <c r="H64" s="4"/>
      <c r="I64" s="2"/>
      <c r="J64" s="2"/>
      <c r="K64" s="5"/>
    </row>
    <row r="65" spans="1:11" ht="12.75">
      <c r="A65" s="12"/>
      <c r="B65" s="2"/>
      <c r="C65" s="2"/>
      <c r="D65" s="51"/>
      <c r="E65" s="3"/>
      <c r="F65" s="2"/>
      <c r="G65" s="2"/>
      <c r="H65" s="4"/>
      <c r="I65" s="2"/>
      <c r="J65" s="2"/>
      <c r="K65" s="5"/>
    </row>
    <row r="66" spans="1:11" ht="12.75">
      <c r="A66" s="12"/>
      <c r="B66" s="2"/>
      <c r="C66" s="2"/>
      <c r="D66" s="51"/>
      <c r="E66" s="3"/>
      <c r="F66" s="2"/>
      <c r="G66" s="2"/>
      <c r="H66" s="4"/>
      <c r="I66" s="2"/>
      <c r="J66" s="2"/>
      <c r="K66" s="5"/>
    </row>
    <row r="67" spans="1:11" ht="12.75">
      <c r="A67" s="12"/>
      <c r="B67" s="2"/>
      <c r="C67" s="2"/>
      <c r="D67" s="51"/>
      <c r="E67" s="3"/>
      <c r="F67" s="2"/>
      <c r="G67" s="2"/>
      <c r="H67" s="4"/>
      <c r="I67" s="2"/>
      <c r="J67" s="2"/>
      <c r="K67" s="5"/>
    </row>
    <row r="68" spans="1:11" ht="12.75">
      <c r="A68" s="12"/>
      <c r="B68" s="2"/>
      <c r="C68" s="2"/>
      <c r="D68" s="51"/>
      <c r="E68" s="3"/>
      <c r="F68" s="2"/>
      <c r="G68" s="2"/>
      <c r="H68" s="4"/>
      <c r="I68" s="2"/>
      <c r="J68" s="2"/>
      <c r="K68" s="5"/>
    </row>
    <row r="69" spans="1:11" ht="12.75">
      <c r="A69" s="12"/>
      <c r="B69" s="2"/>
      <c r="C69" s="2"/>
      <c r="D69" s="51"/>
      <c r="E69" s="3"/>
      <c r="F69" s="2"/>
      <c r="G69" s="2"/>
      <c r="H69" s="4"/>
      <c r="I69" s="2"/>
      <c r="J69" s="2"/>
      <c r="K69" s="5"/>
    </row>
    <row r="70" spans="1:11" ht="12.75">
      <c r="A70" s="12"/>
      <c r="B70" s="2"/>
      <c r="C70" s="2"/>
      <c r="D70" s="51"/>
      <c r="E70" s="3"/>
      <c r="F70" s="2"/>
      <c r="G70" s="2"/>
      <c r="H70" s="4"/>
      <c r="I70" s="2"/>
      <c r="J70" s="2"/>
      <c r="K70" s="5"/>
    </row>
    <row r="71" spans="1:11" ht="12.75">
      <c r="A71" s="12"/>
      <c r="B71" s="2"/>
      <c r="C71" s="2"/>
      <c r="D71" s="51"/>
      <c r="E71" s="3"/>
      <c r="F71" s="2"/>
      <c r="G71" s="2"/>
      <c r="H71" s="4"/>
      <c r="I71" s="2"/>
      <c r="J71" s="2"/>
      <c r="K71" s="5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"/>
    </sheetView>
  </sheetViews>
  <sheetFormatPr defaultColWidth="9.140625" defaultRowHeight="12.75"/>
  <cols>
    <col min="1" max="1" width="34.57421875" style="12" customWidth="1"/>
    <col min="2" max="2" width="6.421875" style="12" customWidth="1"/>
    <col min="3" max="3" width="8.28125" style="12" customWidth="1"/>
    <col min="4" max="4" width="7.57421875" style="12" customWidth="1"/>
    <col min="5" max="5" width="10.421875" style="12" customWidth="1"/>
    <col min="6" max="6" width="11.28125" style="12" customWidth="1"/>
    <col min="7" max="7" width="8.28125" style="12" customWidth="1"/>
    <col min="8" max="8" width="4.7109375" style="12" customWidth="1"/>
    <col min="9" max="9" width="5.7109375" style="12" customWidth="1"/>
    <col min="10" max="10" width="10.7109375" style="12" customWidth="1"/>
    <col min="11" max="11" width="6.7109375" style="12" customWidth="1"/>
    <col min="12" max="12" width="10.7109375" style="12" customWidth="1"/>
    <col min="13" max="14" width="11.421875" style="0" customWidth="1"/>
    <col min="15" max="15" width="12.7109375" style="0" customWidth="1"/>
    <col min="16" max="16384" width="11.421875" style="0" customWidth="1"/>
  </cols>
  <sheetData>
    <row r="1" spans="1:12" ht="18">
      <c r="A1" s="6" t="s">
        <v>92</v>
      </c>
      <c r="B1" s="2"/>
      <c r="C1" s="2"/>
      <c r="D1" s="2"/>
      <c r="E1" s="2"/>
      <c r="F1" s="3"/>
      <c r="G1" s="2"/>
      <c r="H1" s="2"/>
      <c r="I1" s="2"/>
      <c r="J1" s="2"/>
      <c r="K1" s="2"/>
      <c r="L1"/>
    </row>
    <row r="2" spans="1:12" ht="16.5" customHeight="1">
      <c r="A2" s="6"/>
      <c r="B2" s="2"/>
      <c r="C2" s="2"/>
      <c r="D2" s="2"/>
      <c r="E2" s="2"/>
      <c r="F2" s="3"/>
      <c r="G2" s="2"/>
      <c r="H2" s="2"/>
      <c r="I2" s="2"/>
      <c r="J2" s="2"/>
      <c r="K2" s="2"/>
      <c r="L2"/>
    </row>
    <row r="3" spans="1:12" ht="16.5" customHeight="1" thickBot="1">
      <c r="A3" s="30"/>
      <c r="B3" s="2"/>
      <c r="C3" s="2"/>
      <c r="D3" s="2"/>
      <c r="E3" s="2"/>
      <c r="F3" s="3"/>
      <c r="G3" s="2"/>
      <c r="H3" s="2"/>
      <c r="I3" s="2"/>
      <c r="J3" s="2"/>
      <c r="K3" s="2"/>
      <c r="L3"/>
    </row>
    <row r="4" spans="1:12" ht="9.75" customHeight="1">
      <c r="A4" s="31"/>
      <c r="B4" s="32"/>
      <c r="C4" s="32"/>
      <c r="D4" s="32"/>
      <c r="E4" s="32"/>
      <c r="F4" s="33"/>
      <c r="G4" s="32"/>
      <c r="H4" s="2"/>
      <c r="I4" s="2"/>
      <c r="J4" s="2"/>
      <c r="K4" s="2"/>
      <c r="L4"/>
    </row>
    <row r="5" spans="2:7" ht="12.75">
      <c r="B5" s="34"/>
      <c r="C5" s="34" t="s">
        <v>50</v>
      </c>
      <c r="D5" s="35"/>
      <c r="E5" s="35"/>
      <c r="F5" s="35" t="s">
        <v>51</v>
      </c>
      <c r="G5" s="35" t="s">
        <v>52</v>
      </c>
    </row>
    <row r="6" spans="1:7" ht="12.75">
      <c r="A6" s="36"/>
      <c r="B6" s="34"/>
      <c r="C6" s="34"/>
      <c r="D6" s="37" t="s">
        <v>7</v>
      </c>
      <c r="E6" s="37" t="s">
        <v>8</v>
      </c>
      <c r="F6" s="37" t="s">
        <v>9</v>
      </c>
      <c r="G6" s="35" t="s">
        <v>10</v>
      </c>
    </row>
    <row r="7" spans="1:7" ht="13.5" thickBot="1">
      <c r="A7" s="17"/>
      <c r="B7" s="38"/>
      <c r="C7" s="38"/>
      <c r="D7" s="39">
        <v>0.35</v>
      </c>
      <c r="E7" s="39">
        <v>0.6</v>
      </c>
      <c r="F7" s="39">
        <v>0.65</v>
      </c>
      <c r="G7" s="39">
        <v>1</v>
      </c>
    </row>
    <row r="8" spans="2:7" ht="9.75" customHeight="1">
      <c r="B8" s="34"/>
      <c r="C8" s="34"/>
      <c r="D8" s="35"/>
      <c r="E8" s="35"/>
      <c r="F8" s="35"/>
      <c r="G8" s="35"/>
    </row>
    <row r="9" spans="1:7" ht="12.75">
      <c r="A9" s="36" t="s">
        <v>61</v>
      </c>
      <c r="B9" s="34"/>
      <c r="C9" s="34"/>
      <c r="D9" s="35"/>
      <c r="E9" s="35"/>
      <c r="F9" s="35"/>
      <c r="G9" s="35"/>
    </row>
    <row r="10" spans="2:7" ht="9.75" customHeight="1">
      <c r="B10" s="34"/>
      <c r="C10" s="34"/>
      <c r="D10" s="35"/>
      <c r="E10" s="35"/>
      <c r="F10" s="35"/>
      <c r="G10" s="35"/>
    </row>
    <row r="11" spans="1:7" ht="12.75">
      <c r="A11" s="12" t="s">
        <v>62</v>
      </c>
      <c r="B11" s="40"/>
      <c r="C11" s="40">
        <f>104.53*1.025</f>
        <v>107.14325</v>
      </c>
      <c r="D11" s="13">
        <f>C11*(1+$D$7)</f>
        <v>144.6433875</v>
      </c>
      <c r="E11" s="13">
        <f>C11*(1+$E$7)</f>
        <v>171.4292</v>
      </c>
      <c r="F11" s="13">
        <f>C11*(1+$F$7)</f>
        <v>176.7863625</v>
      </c>
      <c r="G11" s="13">
        <f>C11*(1+$G$7)</f>
        <v>214.2865</v>
      </c>
    </row>
    <row r="12" spans="1:7" ht="12.75">
      <c r="A12" s="12" t="s">
        <v>63</v>
      </c>
      <c r="B12" s="40"/>
      <c r="C12" s="40">
        <f>C11+2.25</f>
        <v>109.39325</v>
      </c>
      <c r="D12" s="13">
        <f>C12*(1+$D$7)</f>
        <v>147.6808875</v>
      </c>
      <c r="E12" s="13">
        <f>C12*(1+$E$7)</f>
        <v>175.0292</v>
      </c>
      <c r="F12" s="13">
        <f>C12*(1+$F$7)</f>
        <v>180.49886249999997</v>
      </c>
      <c r="G12" s="13">
        <f>C12*(1+$G$7)</f>
        <v>218.7865</v>
      </c>
    </row>
    <row r="13" spans="2:9" ht="9.75" customHeight="1">
      <c r="B13" s="40"/>
      <c r="C13" s="40"/>
      <c r="D13" s="13"/>
      <c r="E13" s="13"/>
      <c r="F13" s="13"/>
      <c r="G13" s="13"/>
      <c r="H13" s="5"/>
      <c r="I13" s="5"/>
    </row>
    <row r="14" spans="2:9" ht="9.75" customHeight="1">
      <c r="B14" s="3"/>
      <c r="C14" s="3"/>
      <c r="D14" s="2"/>
      <c r="E14" s="2"/>
      <c r="F14" s="2"/>
      <c r="G14" s="2"/>
      <c r="H14" s="5"/>
      <c r="I14" s="5"/>
    </row>
    <row r="15" spans="1:6" ht="12.75">
      <c r="A15" s="12" t="s">
        <v>64</v>
      </c>
      <c r="D15" s="35" t="s">
        <v>65</v>
      </c>
      <c r="E15" s="43">
        <f>C12*173.33</f>
        <v>18961.1320225</v>
      </c>
      <c r="F15" s="12" t="s">
        <v>89</v>
      </c>
    </row>
    <row r="16" spans="8:9" ht="9.75" customHeight="1">
      <c r="H16" s="5"/>
      <c r="I16" s="5"/>
    </row>
    <row r="17" spans="1:9" ht="12.75">
      <c r="A17" s="12" t="s">
        <v>67</v>
      </c>
      <c r="H17" s="5"/>
      <c r="I17" s="5"/>
    </row>
    <row r="18" spans="1:9" ht="12.75">
      <c r="A18" s="12" t="s">
        <v>68</v>
      </c>
      <c r="H18" s="5"/>
      <c r="I18" s="5"/>
    </row>
    <row r="19" ht="12.75">
      <c r="A19" s="12" t="s">
        <v>90</v>
      </c>
    </row>
    <row r="20" ht="12.75">
      <c r="A20" s="12" t="s">
        <v>70</v>
      </c>
    </row>
    <row r="21" ht="12.75">
      <c r="A21" s="12" t="s">
        <v>71</v>
      </c>
    </row>
    <row r="22" spans="1:9" ht="9.75" customHeight="1" thickBot="1">
      <c r="A22" s="17"/>
      <c r="B22" s="17"/>
      <c r="C22" s="17"/>
      <c r="D22" s="17"/>
      <c r="E22" s="17"/>
      <c r="F22" s="17"/>
      <c r="G22" s="17"/>
      <c r="H22" s="5"/>
      <c r="I22" s="5"/>
    </row>
    <row r="23" spans="1:9" ht="12.75">
      <c r="A23" s="44"/>
      <c r="B23" s="45"/>
      <c r="C23" s="45"/>
      <c r="D23" s="45"/>
      <c r="E23" s="45"/>
      <c r="F23" s="46"/>
      <c r="G23" s="46" t="s">
        <v>72</v>
      </c>
      <c r="H23" s="5"/>
      <c r="I23" s="5"/>
    </row>
    <row r="24" spans="1:9" ht="12.75">
      <c r="A24" s="36" t="s">
        <v>73</v>
      </c>
      <c r="B24"/>
      <c r="C24"/>
      <c r="D24"/>
      <c r="E24"/>
      <c r="F24" s="35" t="s">
        <v>74</v>
      </c>
      <c r="G24" s="35" t="s">
        <v>75</v>
      </c>
      <c r="H24" s="5"/>
      <c r="I24" s="5"/>
    </row>
    <row r="25" spans="1:7" ht="13.5" thickBot="1">
      <c r="A25" s="17"/>
      <c r="B25" s="47"/>
      <c r="C25" s="47"/>
      <c r="D25" s="47"/>
      <c r="E25" s="47"/>
      <c r="F25" s="48" t="s">
        <v>76</v>
      </c>
      <c r="G25" s="48" t="s">
        <v>77</v>
      </c>
    </row>
    <row r="26" spans="4:9" ht="9.75" customHeight="1">
      <c r="D26" s="44"/>
      <c r="F26" s="35"/>
      <c r="G26" s="35"/>
      <c r="H26" s="5"/>
      <c r="I26" s="5"/>
    </row>
    <row r="27" spans="1:7" ht="12.75">
      <c r="A27" s="12" t="s">
        <v>78</v>
      </c>
      <c r="E27" s="12">
        <v>40</v>
      </c>
      <c r="F27" s="13">
        <f>(173.33)*($C$11)</f>
        <v>18571.1395225</v>
      </c>
      <c r="G27" s="13">
        <f>(173.33)*($C$11+0.32)</f>
        <v>18626.6051225</v>
      </c>
    </row>
    <row r="28" spans="1:7" ht="12.75">
      <c r="A28" s="12" t="s">
        <v>79</v>
      </c>
      <c r="E28" s="12">
        <v>48</v>
      </c>
      <c r="F28" s="13">
        <f>(214.93)*($C$11)</f>
        <v>23028.2987225</v>
      </c>
      <c r="G28" s="13">
        <f>(214.93)*($C$11+0.32)</f>
        <v>23097.076322499997</v>
      </c>
    </row>
    <row r="29" spans="1:7" ht="12.75">
      <c r="A29" s="12" t="s">
        <v>80</v>
      </c>
      <c r="E29" s="12">
        <v>40</v>
      </c>
      <c r="F29" s="13">
        <f>(173.33)*($C$11+1.28)</f>
        <v>18793.0019225</v>
      </c>
      <c r="G29" s="13">
        <f>(173.33)*($C$11+1.77)</f>
        <v>18877.9336225</v>
      </c>
    </row>
    <row r="30" spans="1:7" ht="12.75">
      <c r="A30" s="12" t="s">
        <v>80</v>
      </c>
      <c r="E30" s="12">
        <v>48</v>
      </c>
      <c r="F30" s="13">
        <f>(214.93)*($C$11+1.28)</f>
        <v>23303.4091225</v>
      </c>
      <c r="G30" s="13">
        <f>(214.93)*($C$11+1.77)</f>
        <v>23408.7248225</v>
      </c>
    </row>
    <row r="31" spans="1:7" ht="12.75">
      <c r="A31" s="12" t="s">
        <v>81</v>
      </c>
      <c r="E31" s="12">
        <v>40</v>
      </c>
      <c r="F31" s="13">
        <f>(173.33)*($C$11+3.92)</f>
        <v>19250.593122500002</v>
      </c>
      <c r="G31" s="13">
        <f>(173.33)*($C$11+4.39)</f>
        <v>19332.0582225</v>
      </c>
    </row>
    <row r="32" spans="1:7" ht="12.75">
      <c r="A32" s="12" t="s">
        <v>81</v>
      </c>
      <c r="E32" s="12">
        <v>48</v>
      </c>
      <c r="F32" s="13">
        <f>(214.93)*($C$11+3.92)</f>
        <v>23870.8243225</v>
      </c>
      <c r="G32" s="13">
        <f>(214.93)*($C$11+4.39)</f>
        <v>23971.8414225</v>
      </c>
    </row>
    <row r="33" spans="1:7" ht="10.5" customHeight="1" thickBot="1">
      <c r="A33" s="17"/>
      <c r="B33" s="17"/>
      <c r="C33" s="17"/>
      <c r="D33" s="17"/>
      <c r="E33" s="17"/>
      <c r="F33" s="48"/>
      <c r="G33" s="48"/>
    </row>
    <row r="34" ht="10.5" customHeight="1"/>
    <row r="35" ht="10.5" customHeight="1"/>
    <row r="36" ht="10.5" customHeight="1"/>
    <row r="37" ht="10.5" customHeight="1"/>
    <row r="38" spans="1:12" s="45" customFormat="1" ht="15" customHeight="1">
      <c r="A38" s="12"/>
      <c r="B38" s="12"/>
      <c r="C38" s="12"/>
      <c r="D38" s="12"/>
      <c r="E38" s="12"/>
      <c r="F38" s="12"/>
      <c r="G38" s="12"/>
      <c r="H38" s="44"/>
      <c r="I38" s="44"/>
      <c r="J38" s="44"/>
      <c r="K38" s="44"/>
      <c r="L38" s="44"/>
    </row>
    <row r="39" spans="1:12" s="45" customFormat="1" ht="15" customHeight="1">
      <c r="A39" s="12"/>
      <c r="B39" s="12"/>
      <c r="C39" s="12"/>
      <c r="D39" s="12"/>
      <c r="E39" s="12"/>
      <c r="F39" s="12"/>
      <c r="G39" s="12"/>
      <c r="H39" s="44"/>
      <c r="I39" s="44"/>
      <c r="J39" s="44"/>
      <c r="K39" s="44"/>
      <c r="L39" s="44"/>
    </row>
    <row r="40" spans="1:12" s="45" customFormat="1" ht="12" customHeight="1">
      <c r="A40" s="12"/>
      <c r="B40" s="12"/>
      <c r="C40" s="12"/>
      <c r="D40" s="12"/>
      <c r="E40" s="12"/>
      <c r="F40" s="12"/>
      <c r="G40" s="12"/>
      <c r="H40" s="44"/>
      <c r="I40" s="44"/>
      <c r="J40" s="44"/>
      <c r="K40" s="44"/>
      <c r="L40" s="44"/>
    </row>
    <row r="42" ht="12" customHeight="1">
      <c r="J42" s="6"/>
    </row>
    <row r="43" ht="9.75" customHeight="1"/>
    <row r="44" spans="8:9" ht="12" customHeight="1">
      <c r="H44" s="5"/>
      <c r="I44" s="5"/>
    </row>
    <row r="45" ht="9.75" customHeight="1"/>
    <row r="46" ht="9.75" customHeight="1"/>
    <row r="47" ht="9.75" customHeight="1"/>
    <row r="48" ht="9.75" customHeight="1"/>
    <row r="49" ht="9.75" customHeight="1"/>
    <row r="50" ht="9.75" customHeight="1"/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B3" sqref="B3"/>
    </sheetView>
  </sheetViews>
  <sheetFormatPr defaultColWidth="9.140625" defaultRowHeight="12.75"/>
  <cols>
    <col min="1" max="1" width="32.00390625" style="0" customWidth="1"/>
    <col min="2" max="3" width="6.140625" style="0" bestFit="1" customWidth="1"/>
    <col min="4" max="4" width="7.421875" style="57" bestFit="1" customWidth="1"/>
    <col min="5" max="5" width="7.140625" style="0" customWidth="1"/>
    <col min="6" max="7" width="5.7109375" style="0" bestFit="1" customWidth="1"/>
    <col min="8" max="8" width="10.00390625" style="29" bestFit="1" customWidth="1"/>
    <col min="9" max="9" width="7.00390625" style="0" bestFit="1" customWidth="1"/>
  </cols>
  <sheetData>
    <row r="1" spans="1:11" ht="18.75">
      <c r="A1" s="50" t="s">
        <v>93</v>
      </c>
      <c r="B1" s="2"/>
      <c r="C1" s="2"/>
      <c r="D1" s="51"/>
      <c r="E1" s="3"/>
      <c r="F1" s="2"/>
      <c r="G1" s="2"/>
      <c r="H1" s="4"/>
      <c r="I1" s="2"/>
      <c r="J1" s="2"/>
      <c r="K1" s="5"/>
    </row>
    <row r="2" spans="1:11" ht="18">
      <c r="A2" s="6"/>
      <c r="B2" s="2"/>
      <c r="C2" s="2"/>
      <c r="D2" s="51"/>
      <c r="E2" s="3"/>
      <c r="F2" s="2"/>
      <c r="G2" s="2"/>
      <c r="H2" s="4"/>
      <c r="I2" s="2"/>
      <c r="J2" s="2"/>
      <c r="K2" s="5"/>
    </row>
    <row r="3" spans="1:11" ht="16.5" thickBot="1">
      <c r="A3" s="7" t="s">
        <v>49</v>
      </c>
      <c r="B3" s="8"/>
      <c r="C3" s="8"/>
      <c r="D3" s="52"/>
      <c r="E3" s="9"/>
      <c r="F3" s="8"/>
      <c r="G3" s="8"/>
      <c r="H3" s="10"/>
      <c r="I3" s="8"/>
      <c r="J3" s="11"/>
      <c r="K3" s="5"/>
    </row>
    <row r="4" spans="1:11" ht="9" customHeight="1">
      <c r="A4" s="12"/>
      <c r="B4" s="2"/>
      <c r="C4" s="2"/>
      <c r="D4" s="51"/>
      <c r="E4" s="3"/>
      <c r="F4" s="2"/>
      <c r="G4" s="2"/>
      <c r="H4" s="4"/>
      <c r="I4" s="2"/>
      <c r="J4" s="2"/>
      <c r="K4" s="5"/>
    </row>
    <row r="5" spans="1:11" ht="12.75">
      <c r="A5" s="12"/>
      <c r="B5" s="13"/>
      <c r="C5" s="13"/>
      <c r="D5" s="53"/>
      <c r="E5" s="3"/>
      <c r="F5" s="14"/>
      <c r="G5" s="13"/>
      <c r="H5" s="4" t="s">
        <v>2</v>
      </c>
      <c r="I5" s="4" t="s">
        <v>3</v>
      </c>
      <c r="J5" s="4"/>
      <c r="K5" s="5"/>
    </row>
    <row r="6" spans="1:11" ht="12.75">
      <c r="A6" s="12"/>
      <c r="B6" s="4" t="s">
        <v>4</v>
      </c>
      <c r="C6" s="4" t="s">
        <v>5</v>
      </c>
      <c r="D6" s="54" t="s">
        <v>86</v>
      </c>
      <c r="E6" s="15" t="s">
        <v>6</v>
      </c>
      <c r="F6" s="4" t="s">
        <v>7</v>
      </c>
      <c r="G6" s="16" t="s">
        <v>8</v>
      </c>
      <c r="H6" s="16" t="s">
        <v>9</v>
      </c>
      <c r="I6" s="4" t="s">
        <v>10</v>
      </c>
      <c r="J6" s="4"/>
      <c r="K6" s="5"/>
    </row>
    <row r="7" spans="1:11" ht="13.5" thickBot="1">
      <c r="A7" s="17"/>
      <c r="B7" s="10" t="s">
        <v>11</v>
      </c>
      <c r="C7" s="10"/>
      <c r="D7" s="55" t="s">
        <v>87</v>
      </c>
      <c r="E7" s="18" t="s">
        <v>11</v>
      </c>
      <c r="F7" s="19">
        <v>0.35</v>
      </c>
      <c r="G7" s="19">
        <v>0.6</v>
      </c>
      <c r="H7" s="19">
        <v>0.65</v>
      </c>
      <c r="I7" s="19">
        <v>1</v>
      </c>
      <c r="J7" s="20"/>
      <c r="K7" s="5"/>
    </row>
    <row r="8" spans="1:11" ht="10.5" customHeight="1">
      <c r="A8" s="12"/>
      <c r="B8" s="2"/>
      <c r="C8" s="2"/>
      <c r="D8" s="51"/>
      <c r="E8" s="3"/>
      <c r="F8" s="2"/>
      <c r="G8" s="2"/>
      <c r="H8" s="4"/>
      <c r="I8" s="2"/>
      <c r="J8" s="2"/>
      <c r="K8" s="5"/>
    </row>
    <row r="9" spans="1:11" ht="12.75">
      <c r="A9" s="5" t="s">
        <v>12</v>
      </c>
      <c r="B9" s="2">
        <v>104.53</v>
      </c>
      <c r="C9" s="2">
        <v>0</v>
      </c>
      <c r="D9" s="51">
        <v>0.0325</v>
      </c>
      <c r="E9" s="15">
        <f>(B9*1.0325)+C9</f>
        <v>107.92722499999999</v>
      </c>
      <c r="F9" s="2">
        <f>E9*(1+$F$7)</f>
        <v>145.70175375</v>
      </c>
      <c r="G9" s="2">
        <f>E9*(1+$G$7)</f>
        <v>172.68356</v>
      </c>
      <c r="H9" s="4">
        <f>E9*(1+$H$7)</f>
        <v>178.07992124999998</v>
      </c>
      <c r="I9" s="2">
        <f>E9*(1+$I$7)</f>
        <v>215.85444999999999</v>
      </c>
      <c r="J9" s="2"/>
      <c r="K9" s="5"/>
    </row>
    <row r="10" spans="1:11" ht="12.75">
      <c r="A10" s="5" t="s">
        <v>13</v>
      </c>
      <c r="B10" s="2"/>
      <c r="C10" s="2"/>
      <c r="D10" s="51"/>
      <c r="E10" s="15"/>
      <c r="F10" s="2"/>
      <c r="G10" s="2"/>
      <c r="H10" s="4"/>
      <c r="I10" s="2"/>
      <c r="J10" s="2"/>
      <c r="K10" s="21"/>
    </row>
    <row r="11" spans="1:11" ht="12.75">
      <c r="A11" s="5" t="s">
        <v>14</v>
      </c>
      <c r="B11" s="2"/>
      <c r="C11" s="2"/>
      <c r="D11" s="51"/>
      <c r="E11" s="15"/>
      <c r="F11" s="2"/>
      <c r="G11" s="2"/>
      <c r="H11" s="4"/>
      <c r="I11" s="2"/>
      <c r="J11" s="2"/>
      <c r="K11" s="5"/>
    </row>
    <row r="12" spans="1:11" ht="10.5" customHeight="1">
      <c r="A12" s="5"/>
      <c r="B12" s="2"/>
      <c r="C12" s="2"/>
      <c r="D12" s="51"/>
      <c r="E12" s="15"/>
      <c r="F12" s="2"/>
      <c r="G12" s="2"/>
      <c r="H12" s="4"/>
      <c r="I12" s="2"/>
      <c r="J12" s="2"/>
      <c r="K12" s="5"/>
    </row>
    <row r="13" spans="1:11" ht="12.75">
      <c r="A13" s="5" t="s">
        <v>15</v>
      </c>
      <c r="B13" s="2">
        <f>B9</f>
        <v>104.53</v>
      </c>
      <c r="C13" s="2">
        <v>0.07</v>
      </c>
      <c r="D13" s="51">
        <v>0.0325</v>
      </c>
      <c r="E13" s="15">
        <f>(B13*1.0325)+C13</f>
        <v>107.99722499999999</v>
      </c>
      <c r="F13" s="2">
        <f>E13*(1+$F$7)</f>
        <v>145.79625374999998</v>
      </c>
      <c r="G13" s="2">
        <f>E13*(1+$G$7)</f>
        <v>172.79556</v>
      </c>
      <c r="H13" s="4">
        <f>E13*(1+$H$7)</f>
        <v>178.19542124999998</v>
      </c>
      <c r="I13" s="2">
        <f>E13*(1+$I$7)</f>
        <v>215.99444999999997</v>
      </c>
      <c r="J13" s="2"/>
      <c r="K13" s="5"/>
    </row>
    <row r="14" spans="1:11" ht="10.5" customHeight="1">
      <c r="A14" s="5"/>
      <c r="B14" s="2"/>
      <c r="C14" s="2"/>
      <c r="D14" s="51"/>
      <c r="E14" s="15"/>
      <c r="F14" s="2"/>
      <c r="G14" s="2"/>
      <c r="H14" s="4"/>
      <c r="I14" s="2"/>
      <c r="J14" s="2"/>
      <c r="K14" s="5"/>
    </row>
    <row r="15" spans="1:11" ht="12.75">
      <c r="A15" s="5" t="s">
        <v>16</v>
      </c>
      <c r="B15" s="2">
        <f>B9</f>
        <v>104.53</v>
      </c>
      <c r="C15" s="2">
        <v>0.07</v>
      </c>
      <c r="D15" s="51">
        <v>0.0325</v>
      </c>
      <c r="E15" s="15">
        <f>(B15*1.0325)+C15</f>
        <v>107.99722499999999</v>
      </c>
      <c r="F15" s="2">
        <f>E15*(1+$F$7)</f>
        <v>145.79625374999998</v>
      </c>
      <c r="G15" s="2">
        <f>E15*(1+$G$7)</f>
        <v>172.79556</v>
      </c>
      <c r="H15" s="4">
        <f>E15*(1+$H$7)</f>
        <v>178.19542124999998</v>
      </c>
      <c r="I15" s="2">
        <f>E15*(1+$I$7)</f>
        <v>215.99444999999997</v>
      </c>
      <c r="J15" s="2"/>
      <c r="K15" s="5"/>
    </row>
    <row r="16" spans="1:11" ht="10.5" customHeight="1">
      <c r="A16" s="22"/>
      <c r="B16" s="23"/>
      <c r="C16" s="23"/>
      <c r="D16" s="56"/>
      <c r="E16" s="24"/>
      <c r="F16" s="23"/>
      <c r="G16" s="23"/>
      <c r="H16" s="25"/>
      <c r="I16" s="23"/>
      <c r="J16" s="11"/>
      <c r="K16" s="5"/>
    </row>
    <row r="17" spans="1:11" ht="12.75">
      <c r="A17" s="5" t="s">
        <v>17</v>
      </c>
      <c r="B17" s="2">
        <f>B9</f>
        <v>104.53</v>
      </c>
      <c r="C17" s="2">
        <v>0.32</v>
      </c>
      <c r="D17" s="51">
        <v>0.0325</v>
      </c>
      <c r="E17" s="15">
        <f>(B17*1.0325)+C17</f>
        <v>108.24722499999999</v>
      </c>
      <c r="F17" s="2">
        <f>E17*(1+$F$7)</f>
        <v>146.13375374999998</v>
      </c>
      <c r="G17" s="2">
        <f>E17*(1+$G$7)</f>
        <v>173.19556</v>
      </c>
      <c r="H17" s="4">
        <f>E17*(1+$H$7)</f>
        <v>178.60792124999998</v>
      </c>
      <c r="I17" s="2">
        <f>E17*(1+$I$7)</f>
        <v>216.49444999999997</v>
      </c>
      <c r="J17" s="2"/>
      <c r="K17" s="5"/>
    </row>
    <row r="18" spans="1:11" ht="12.75">
      <c r="A18" s="5" t="s">
        <v>18</v>
      </c>
      <c r="B18" s="2"/>
      <c r="C18" s="2"/>
      <c r="D18" s="51"/>
      <c r="E18" s="15"/>
      <c r="F18" s="2"/>
      <c r="G18" s="2"/>
      <c r="H18" s="4"/>
      <c r="I18" s="2"/>
      <c r="J18" s="2"/>
      <c r="K18" s="21"/>
    </row>
    <row r="19" spans="1:11" ht="12.75">
      <c r="A19" s="5" t="s">
        <v>19</v>
      </c>
      <c r="B19" s="2"/>
      <c r="C19" s="2"/>
      <c r="D19" s="51"/>
      <c r="E19" s="15"/>
      <c r="F19" s="2"/>
      <c r="G19" s="2"/>
      <c r="H19" s="4"/>
      <c r="I19" s="2"/>
      <c r="J19" s="2"/>
      <c r="K19" s="5"/>
    </row>
    <row r="20" spans="1:11" ht="12.75">
      <c r="A20" s="5" t="s">
        <v>20</v>
      </c>
      <c r="B20" s="2"/>
      <c r="C20" s="2"/>
      <c r="D20" s="51"/>
      <c r="E20" s="15"/>
      <c r="F20" s="2"/>
      <c r="G20" s="2"/>
      <c r="H20" s="4"/>
      <c r="I20" s="2"/>
      <c r="J20" s="2"/>
      <c r="K20" s="5"/>
    </row>
    <row r="21" spans="1:11" ht="12.75">
      <c r="A21" s="5" t="s">
        <v>21</v>
      </c>
      <c r="B21" s="2"/>
      <c r="C21" s="2"/>
      <c r="D21" s="51"/>
      <c r="E21" s="15"/>
      <c r="F21" s="2"/>
      <c r="G21" s="2"/>
      <c r="H21" s="4"/>
      <c r="I21" s="2"/>
      <c r="J21" s="2"/>
      <c r="K21" s="5"/>
    </row>
    <row r="22" spans="1:11" ht="12.75">
      <c r="A22" s="5" t="s">
        <v>22</v>
      </c>
      <c r="B22" s="2"/>
      <c r="C22" s="2"/>
      <c r="D22" s="51"/>
      <c r="E22" s="15"/>
      <c r="F22" s="2"/>
      <c r="G22" s="2"/>
      <c r="H22" s="4"/>
      <c r="I22" s="2"/>
      <c r="J22" s="2"/>
      <c r="K22" s="5"/>
    </row>
    <row r="23" spans="1:11" ht="12.75">
      <c r="A23" s="5" t="s">
        <v>23</v>
      </c>
      <c r="B23" s="2"/>
      <c r="C23" s="2"/>
      <c r="D23" s="51"/>
      <c r="E23" s="15"/>
      <c r="F23" s="2"/>
      <c r="G23" s="2"/>
      <c r="H23" s="4"/>
      <c r="I23" s="2"/>
      <c r="J23" s="2"/>
      <c r="K23" s="5"/>
    </row>
    <row r="24" spans="1:11" ht="12.75">
      <c r="A24" s="5" t="s">
        <v>24</v>
      </c>
      <c r="B24" s="2"/>
      <c r="C24" s="2"/>
      <c r="D24" s="51"/>
      <c r="E24" s="15"/>
      <c r="F24" s="2"/>
      <c r="G24" s="2"/>
      <c r="H24" s="4"/>
      <c r="I24" s="2"/>
      <c r="J24" s="2"/>
      <c r="K24" s="5"/>
    </row>
    <row r="25" spans="1:11" ht="10.5" customHeight="1">
      <c r="A25" s="22"/>
      <c r="B25" s="23"/>
      <c r="C25" s="23"/>
      <c r="D25" s="56"/>
      <c r="E25" s="24"/>
      <c r="F25" s="23"/>
      <c r="G25" s="23"/>
      <c r="H25" s="25"/>
      <c r="I25" s="23"/>
      <c r="J25" s="11"/>
      <c r="K25" s="5"/>
    </row>
    <row r="26" spans="1:11" ht="12.75">
      <c r="A26" s="5" t="s">
        <v>25</v>
      </c>
      <c r="B26" s="2">
        <f>B9</f>
        <v>104.53</v>
      </c>
      <c r="C26" s="2">
        <v>3.66</v>
      </c>
      <c r="D26" s="51">
        <v>0.0325</v>
      </c>
      <c r="E26" s="15">
        <f>(B26*1.0325)+C26</f>
        <v>111.58722499999999</v>
      </c>
      <c r="F26" s="2">
        <f>E26*(1+$F$7)</f>
        <v>150.64275375</v>
      </c>
      <c r="G26" s="2">
        <f>E26*(1+$G$7)</f>
        <v>178.53956</v>
      </c>
      <c r="H26" s="4">
        <f>E26*(1+$H$7)</f>
        <v>184.11892124999997</v>
      </c>
      <c r="I26" s="2">
        <f>E26*(1+$I$7)</f>
        <v>223.17444999999998</v>
      </c>
      <c r="J26" s="2"/>
      <c r="K26" s="5"/>
    </row>
    <row r="27" spans="1:11" ht="12.75">
      <c r="A27" s="5" t="s">
        <v>26</v>
      </c>
      <c r="B27" s="2"/>
      <c r="C27" s="2"/>
      <c r="D27" s="51"/>
      <c r="E27" s="15"/>
      <c r="F27" s="2"/>
      <c r="G27" s="2"/>
      <c r="H27" s="4"/>
      <c r="I27" s="2"/>
      <c r="J27" s="2"/>
      <c r="K27" s="21"/>
    </row>
    <row r="28" spans="1:11" ht="12.75">
      <c r="A28" s="5" t="s">
        <v>27</v>
      </c>
      <c r="B28" s="2"/>
      <c r="C28" s="2"/>
      <c r="D28" s="51"/>
      <c r="E28" s="15"/>
      <c r="F28" s="2"/>
      <c r="G28" s="2"/>
      <c r="H28" s="4"/>
      <c r="I28" s="2"/>
      <c r="J28" s="2"/>
      <c r="K28" s="5"/>
    </row>
    <row r="29" spans="1:11" ht="12.75">
      <c r="A29" s="5" t="s">
        <v>28</v>
      </c>
      <c r="B29" s="2"/>
      <c r="C29" s="2"/>
      <c r="D29" s="51"/>
      <c r="E29" s="15"/>
      <c r="F29" s="2"/>
      <c r="G29" s="2"/>
      <c r="H29" s="4"/>
      <c r="I29" s="2"/>
      <c r="J29" s="2"/>
      <c r="K29" s="5"/>
    </row>
    <row r="30" spans="1:11" ht="12.75">
      <c r="A30" s="5" t="s">
        <v>29</v>
      </c>
      <c r="B30" s="2"/>
      <c r="C30" s="2"/>
      <c r="D30" s="51"/>
      <c r="E30" s="15"/>
      <c r="F30" s="2"/>
      <c r="G30" s="2"/>
      <c r="H30" s="4"/>
      <c r="I30" s="2"/>
      <c r="J30" s="2"/>
      <c r="K30" s="5"/>
    </row>
    <row r="31" spans="1:11" ht="12.75">
      <c r="A31" s="5" t="s">
        <v>30</v>
      </c>
      <c r="B31" s="2"/>
      <c r="C31" s="2"/>
      <c r="D31" s="51"/>
      <c r="E31" s="15"/>
      <c r="F31" s="2"/>
      <c r="G31" s="2"/>
      <c r="H31" s="4"/>
      <c r="I31" s="2"/>
      <c r="J31" s="2"/>
      <c r="K31" s="5"/>
    </row>
    <row r="32" spans="1:11" ht="12.75">
      <c r="A32" s="5" t="s">
        <v>31</v>
      </c>
      <c r="B32" s="2"/>
      <c r="C32" s="2"/>
      <c r="D32" s="51"/>
      <c r="E32" s="15"/>
      <c r="F32" s="2"/>
      <c r="G32" s="2"/>
      <c r="H32" s="4"/>
      <c r="I32" s="2"/>
      <c r="J32" s="2"/>
      <c r="K32" s="5"/>
    </row>
    <row r="33" spans="1:11" ht="12.75">
      <c r="A33" s="5" t="s">
        <v>32</v>
      </c>
      <c r="B33" s="2"/>
      <c r="C33" s="2"/>
      <c r="D33" s="51"/>
      <c r="E33" s="15"/>
      <c r="F33" s="2"/>
      <c r="G33" s="2"/>
      <c r="H33" s="4"/>
      <c r="I33" s="2"/>
      <c r="J33" s="2"/>
      <c r="K33" s="5"/>
    </row>
    <row r="34" spans="1:11" ht="10.5" customHeight="1">
      <c r="A34" s="5"/>
      <c r="B34" s="2"/>
      <c r="C34" s="2"/>
      <c r="D34" s="51"/>
      <c r="E34" s="15"/>
      <c r="F34" s="2"/>
      <c r="G34" s="2"/>
      <c r="H34" s="4"/>
      <c r="I34" s="2"/>
      <c r="J34" s="2"/>
      <c r="K34" s="5"/>
    </row>
    <row r="35" spans="1:11" ht="12.75">
      <c r="A35" s="5" t="s">
        <v>33</v>
      </c>
      <c r="B35" s="2">
        <f>B9</f>
        <v>104.53</v>
      </c>
      <c r="C35" s="2">
        <v>5.67</v>
      </c>
      <c r="D35" s="51">
        <v>0.0325</v>
      </c>
      <c r="E35" s="15">
        <f>(B35*1.0325)+C35</f>
        <v>113.597225</v>
      </c>
      <c r="F35" s="2">
        <f>E35*(1+$F$7)</f>
        <v>153.35625375</v>
      </c>
      <c r="G35" s="2">
        <f>E35*(1+$G$7)</f>
        <v>181.75556</v>
      </c>
      <c r="H35" s="4">
        <f>E35*(1+$H$7)</f>
        <v>187.43542125</v>
      </c>
      <c r="I35" s="2">
        <f>E35*(1+$I$7)</f>
        <v>227.19445</v>
      </c>
      <c r="J35" s="2"/>
      <c r="K35" s="5"/>
    </row>
    <row r="36" spans="1:11" ht="10.5" customHeight="1">
      <c r="A36" s="5"/>
      <c r="B36" s="2"/>
      <c r="C36" s="2"/>
      <c r="D36" s="51"/>
      <c r="E36" s="15"/>
      <c r="F36" s="2"/>
      <c r="G36" s="2"/>
      <c r="H36" s="4"/>
      <c r="I36" s="2"/>
      <c r="J36" s="2"/>
      <c r="K36" s="21"/>
    </row>
    <row r="37" spans="1:11" ht="12.75">
      <c r="A37" s="5" t="s">
        <v>34</v>
      </c>
      <c r="B37" s="2">
        <f>B9</f>
        <v>104.53</v>
      </c>
      <c r="C37" s="2">
        <v>5.17</v>
      </c>
      <c r="D37" s="51">
        <v>0.0325</v>
      </c>
      <c r="E37" s="15">
        <f>(B37*1.0325)+C37</f>
        <v>113.097225</v>
      </c>
      <c r="F37" s="2">
        <f>E37*(1+$F$7)</f>
        <v>152.68125375</v>
      </c>
      <c r="G37" s="2">
        <f>E37*(1+$G$7)</f>
        <v>180.95556</v>
      </c>
      <c r="H37" s="4">
        <f>E37*(1+$H$7)</f>
        <v>186.61042124999997</v>
      </c>
      <c r="I37" s="2">
        <f>E37*(1+$I$7)</f>
        <v>226.19445</v>
      </c>
      <c r="J37" s="2"/>
      <c r="K37" s="5"/>
    </row>
    <row r="38" spans="1:11" ht="10.5" customHeight="1">
      <c r="A38" s="5"/>
      <c r="B38" s="2"/>
      <c r="C38" s="2"/>
      <c r="D38" s="51"/>
      <c r="E38" s="15"/>
      <c r="F38" s="2"/>
      <c r="G38" s="2"/>
      <c r="H38" s="4"/>
      <c r="I38" s="2"/>
      <c r="J38" s="2"/>
      <c r="K38" s="5"/>
    </row>
    <row r="39" spans="1:11" ht="12.75">
      <c r="A39" s="5" t="s">
        <v>35</v>
      </c>
      <c r="B39" s="2">
        <f>B9</f>
        <v>104.53</v>
      </c>
      <c r="C39" s="2">
        <v>5.98</v>
      </c>
      <c r="D39" s="51">
        <v>0.0325</v>
      </c>
      <c r="E39" s="15">
        <f>(B39*1.0325)+C39</f>
        <v>113.907225</v>
      </c>
      <c r="F39" s="2">
        <f>E39*(1+$F$7)</f>
        <v>153.77475375</v>
      </c>
      <c r="G39" s="2">
        <f>E39*(1+$G$7)</f>
        <v>182.25156</v>
      </c>
      <c r="H39" s="4">
        <f>E39*(1+$H$7)</f>
        <v>187.94692124999997</v>
      </c>
      <c r="I39" s="2">
        <f>E39*(1+$I$7)</f>
        <v>227.81445</v>
      </c>
      <c r="J39" s="2"/>
      <c r="K39" s="5"/>
    </row>
    <row r="40" spans="1:11" ht="12.75">
      <c r="A40" s="5" t="s">
        <v>36</v>
      </c>
      <c r="B40" s="2"/>
      <c r="C40" s="2"/>
      <c r="D40" s="51"/>
      <c r="E40" s="15"/>
      <c r="F40" s="2"/>
      <c r="G40" s="2"/>
      <c r="H40" s="4"/>
      <c r="I40" s="2"/>
      <c r="J40" s="2"/>
      <c r="K40" s="21"/>
    </row>
    <row r="41" spans="1:11" ht="12.75">
      <c r="A41" s="5" t="s">
        <v>37</v>
      </c>
      <c r="B41" s="2"/>
      <c r="C41" s="2"/>
      <c r="D41" s="51"/>
      <c r="E41" s="15"/>
      <c r="F41" s="2"/>
      <c r="G41" s="2"/>
      <c r="H41" s="4"/>
      <c r="I41" s="2"/>
      <c r="J41" s="2"/>
      <c r="K41" s="5"/>
    </row>
    <row r="42" spans="1:11" ht="12.75">
      <c r="A42" s="5" t="s">
        <v>38</v>
      </c>
      <c r="B42" s="26"/>
      <c r="C42" s="26"/>
      <c r="E42" s="27"/>
      <c r="F42" s="26"/>
      <c r="G42" s="26"/>
      <c r="H42" s="4"/>
      <c r="I42" s="2"/>
      <c r="J42" s="2"/>
      <c r="K42" s="5"/>
    </row>
    <row r="43" spans="1:11" ht="10.5" customHeight="1">
      <c r="A43" s="22"/>
      <c r="B43" s="23"/>
      <c r="C43" s="23"/>
      <c r="D43" s="56"/>
      <c r="E43" s="24"/>
      <c r="F43" s="23"/>
      <c r="G43" s="23"/>
      <c r="H43" s="25"/>
      <c r="I43" s="23"/>
      <c r="J43" s="11"/>
      <c r="K43" s="5"/>
    </row>
    <row r="44" spans="1:11" ht="12.75">
      <c r="A44" s="5" t="s">
        <v>39</v>
      </c>
      <c r="B44" s="2">
        <f>B9</f>
        <v>104.53</v>
      </c>
      <c r="C44" s="2">
        <v>1.28</v>
      </c>
      <c r="D44" s="51">
        <v>0.0325</v>
      </c>
      <c r="E44" s="15">
        <f>(B44*1.0325)+C44</f>
        <v>109.207225</v>
      </c>
      <c r="F44" s="2">
        <f>E44*(1+$F$7)</f>
        <v>147.42975375</v>
      </c>
      <c r="G44" s="2">
        <f>E44*(1+$G$7)</f>
        <v>174.73156</v>
      </c>
      <c r="H44" s="4">
        <f>E44*(1+$H$7)</f>
        <v>180.19192124999998</v>
      </c>
      <c r="I44" s="2">
        <f>E44*(1+$I$7)</f>
        <v>218.41445</v>
      </c>
      <c r="J44" s="2"/>
      <c r="K44" s="5"/>
    </row>
    <row r="45" spans="1:11" ht="12.75">
      <c r="A45" s="5" t="s">
        <v>40</v>
      </c>
      <c r="B45" s="2"/>
      <c r="C45" s="2"/>
      <c r="D45" s="51"/>
      <c r="E45" s="15"/>
      <c r="F45" s="2"/>
      <c r="G45" s="2"/>
      <c r="H45" s="4"/>
      <c r="I45" s="2"/>
      <c r="J45" s="2"/>
      <c r="K45" s="21"/>
    </row>
    <row r="46" spans="1:11" ht="12.75">
      <c r="A46" s="5" t="s">
        <v>41</v>
      </c>
      <c r="B46" s="2"/>
      <c r="C46" s="2"/>
      <c r="D46" s="51"/>
      <c r="E46" s="15"/>
      <c r="F46" s="2"/>
      <c r="G46" s="2"/>
      <c r="H46" s="4"/>
      <c r="I46" s="2"/>
      <c r="J46" s="2"/>
      <c r="K46" s="5"/>
    </row>
    <row r="47" spans="1:11" ht="10.5" customHeight="1">
      <c r="A47" s="5"/>
      <c r="B47" s="2"/>
      <c r="C47" s="2"/>
      <c r="D47" s="51"/>
      <c r="E47" s="15"/>
      <c r="F47" s="2"/>
      <c r="G47" s="2"/>
      <c r="H47" s="4"/>
      <c r="I47" s="2"/>
      <c r="J47" s="2"/>
      <c r="K47" s="5"/>
    </row>
    <row r="48" spans="1:11" ht="12.75">
      <c r="A48" s="5" t="s">
        <v>42</v>
      </c>
      <c r="B48" s="2">
        <f>B9</f>
        <v>104.53</v>
      </c>
      <c r="C48" s="2">
        <v>1.77</v>
      </c>
      <c r="D48" s="51">
        <v>0.0325</v>
      </c>
      <c r="E48" s="15">
        <f>(B48*1.0325)+C48</f>
        <v>109.69722499999999</v>
      </c>
      <c r="F48" s="2">
        <f>E48*(1+$F$7)</f>
        <v>148.09125375</v>
      </c>
      <c r="G48" s="2">
        <f>E48*(1+$G$7)</f>
        <v>175.51556</v>
      </c>
      <c r="H48" s="4">
        <f>E48*(1+$H$7)</f>
        <v>181.00042124999996</v>
      </c>
      <c r="I48" s="2">
        <f>E48*(1+$I$7)</f>
        <v>219.39444999999998</v>
      </c>
      <c r="J48" s="2"/>
      <c r="K48" s="5"/>
    </row>
    <row r="49" spans="1:11" ht="12.75">
      <c r="A49" s="5" t="s">
        <v>43</v>
      </c>
      <c r="B49" s="2"/>
      <c r="C49" s="2"/>
      <c r="D49" s="51"/>
      <c r="E49" s="15"/>
      <c r="F49" s="2"/>
      <c r="G49" s="2"/>
      <c r="H49" s="4"/>
      <c r="I49" s="2"/>
      <c r="J49" s="2"/>
      <c r="K49" s="21"/>
    </row>
    <row r="50" spans="1:11" ht="10.5" customHeight="1">
      <c r="A50" s="5"/>
      <c r="B50" s="2"/>
      <c r="C50" s="2"/>
      <c r="D50" s="51"/>
      <c r="E50" s="15"/>
      <c r="F50" s="2"/>
      <c r="G50" s="2"/>
      <c r="H50" s="4"/>
      <c r="I50" s="2"/>
      <c r="J50" s="2"/>
      <c r="K50" s="5"/>
    </row>
    <row r="51" spans="1:11" ht="12.75">
      <c r="A51" s="5" t="s">
        <v>44</v>
      </c>
      <c r="B51" s="2">
        <f>B9</f>
        <v>104.53</v>
      </c>
      <c r="C51" s="2">
        <v>3.92</v>
      </c>
      <c r="D51" s="51">
        <v>0.0325</v>
      </c>
      <c r="E51" s="15">
        <f>(B51*1.0325)+C51</f>
        <v>111.847225</v>
      </c>
      <c r="F51" s="2">
        <f>E51*(1+$F$7)</f>
        <v>150.99375375</v>
      </c>
      <c r="G51" s="2">
        <f>E51*(1+$G$7)</f>
        <v>178.95556</v>
      </c>
      <c r="H51" s="4">
        <f>E51*(1+$H$7)</f>
        <v>184.54792124999997</v>
      </c>
      <c r="I51" s="2">
        <f>E51*(1+$I$7)</f>
        <v>223.69445</v>
      </c>
      <c r="J51" s="2"/>
      <c r="K51" s="5"/>
    </row>
    <row r="52" spans="1:11" ht="12.75">
      <c r="A52" s="5" t="s">
        <v>45</v>
      </c>
      <c r="B52" s="2"/>
      <c r="C52" s="2"/>
      <c r="D52" s="51"/>
      <c r="E52" s="15"/>
      <c r="F52" s="2"/>
      <c r="G52" s="2"/>
      <c r="H52" s="4"/>
      <c r="I52" s="2"/>
      <c r="J52" s="2"/>
      <c r="K52" s="21"/>
    </row>
    <row r="53" spans="1:11" ht="10.5" customHeight="1">
      <c r="A53" s="5"/>
      <c r="B53" s="2"/>
      <c r="C53" s="2"/>
      <c r="D53" s="51"/>
      <c r="E53" s="15"/>
      <c r="F53" s="2"/>
      <c r="G53" s="2"/>
      <c r="H53" s="4"/>
      <c r="I53" s="2"/>
      <c r="J53" s="2"/>
      <c r="K53" s="5"/>
    </row>
    <row r="54" spans="1:11" ht="12.75">
      <c r="A54" s="5" t="s">
        <v>46</v>
      </c>
      <c r="B54" s="2">
        <f>B9</f>
        <v>104.53</v>
      </c>
      <c r="C54" s="2">
        <v>4.39</v>
      </c>
      <c r="D54" s="51">
        <v>0.0325</v>
      </c>
      <c r="E54" s="15">
        <f>(B54*1.0325)+C54</f>
        <v>112.317225</v>
      </c>
      <c r="F54" s="2">
        <f>E54*(1+$F$7)</f>
        <v>151.62825375</v>
      </c>
      <c r="G54" s="2">
        <f>E54*(1+$G$7)</f>
        <v>179.70756</v>
      </c>
      <c r="H54" s="4">
        <f>E54*(1+$H$7)</f>
        <v>185.32342124999997</v>
      </c>
      <c r="I54" s="2">
        <f>E54*(1+$I$7)</f>
        <v>224.63445</v>
      </c>
      <c r="J54" s="2"/>
      <c r="K54" s="5"/>
    </row>
    <row r="55" spans="1:11" ht="12.75">
      <c r="A55" s="5" t="s">
        <v>47</v>
      </c>
      <c r="B55" s="2"/>
      <c r="C55" s="2"/>
      <c r="D55" s="51"/>
      <c r="E55" s="15"/>
      <c r="F55" s="2"/>
      <c r="G55" s="2"/>
      <c r="H55" s="4"/>
      <c r="I55" s="2"/>
      <c r="J55" s="2"/>
      <c r="K55" s="21"/>
    </row>
    <row r="56" spans="1:11" ht="12.75">
      <c r="A56" s="5" t="s">
        <v>48</v>
      </c>
      <c r="B56" s="2"/>
      <c r="C56" s="2"/>
      <c r="D56" s="51"/>
      <c r="E56" s="15"/>
      <c r="F56" s="2"/>
      <c r="G56" s="2"/>
      <c r="H56" s="4"/>
      <c r="I56" s="2"/>
      <c r="J56" s="2"/>
      <c r="K56" s="5"/>
    </row>
    <row r="57" spans="1:11" ht="10.5" customHeight="1">
      <c r="A57" s="28"/>
      <c r="B57" s="23"/>
      <c r="C57" s="23"/>
      <c r="D57" s="56"/>
      <c r="E57" s="24"/>
      <c r="F57" s="23"/>
      <c r="G57" s="23"/>
      <c r="H57" s="25"/>
      <c r="I57" s="23"/>
      <c r="J57" s="11"/>
      <c r="K57" s="5"/>
    </row>
    <row r="58" spans="1:11" ht="12.75">
      <c r="A58" s="12"/>
      <c r="B58" s="2"/>
      <c r="C58" s="2"/>
      <c r="D58" s="51"/>
      <c r="E58" s="15"/>
      <c r="F58" s="2"/>
      <c r="G58" s="2"/>
      <c r="H58" s="4"/>
      <c r="I58" s="2"/>
      <c r="J58" s="2"/>
      <c r="K58" s="5"/>
    </row>
    <row r="59" spans="1:11" ht="12.75">
      <c r="A59" s="12"/>
      <c r="B59" s="2"/>
      <c r="C59" s="2"/>
      <c r="D59" s="51"/>
      <c r="E59" s="15"/>
      <c r="F59" s="2"/>
      <c r="G59" s="2"/>
      <c r="H59" s="4"/>
      <c r="I59" s="2"/>
      <c r="J59" s="2"/>
      <c r="K59" s="5"/>
    </row>
    <row r="60" spans="1:11" ht="12.75">
      <c r="A60" s="12"/>
      <c r="B60" s="2"/>
      <c r="C60" s="2"/>
      <c r="D60" s="51"/>
      <c r="E60" s="15"/>
      <c r="F60" s="2"/>
      <c r="G60" s="2"/>
      <c r="H60" s="4"/>
      <c r="I60" s="2"/>
      <c r="J60" s="2"/>
      <c r="K60" s="5"/>
    </row>
    <row r="61" spans="1:11" ht="12.75">
      <c r="A61" s="12"/>
      <c r="B61" s="2"/>
      <c r="C61" s="2"/>
      <c r="D61" s="51"/>
      <c r="E61" s="15"/>
      <c r="F61" s="2"/>
      <c r="G61" s="2"/>
      <c r="H61" s="4"/>
      <c r="I61" s="2"/>
      <c r="J61" s="2"/>
      <c r="K61" s="5"/>
    </row>
    <row r="62" spans="1:11" ht="12.75">
      <c r="A62" s="12"/>
      <c r="B62" s="2"/>
      <c r="C62" s="2"/>
      <c r="D62" s="51"/>
      <c r="E62" s="15"/>
      <c r="F62" s="2"/>
      <c r="G62" s="2"/>
      <c r="H62" s="4"/>
      <c r="I62" s="2"/>
      <c r="J62" s="2"/>
      <c r="K62" s="5"/>
    </row>
    <row r="63" spans="1:11" ht="12.75">
      <c r="A63" s="12"/>
      <c r="B63" s="2"/>
      <c r="C63" s="2"/>
      <c r="D63" s="51"/>
      <c r="E63" s="15"/>
      <c r="F63" s="2"/>
      <c r="G63" s="2"/>
      <c r="H63" s="4"/>
      <c r="I63" s="2"/>
      <c r="J63" s="2"/>
      <c r="K63" s="5"/>
    </row>
    <row r="64" spans="1:11" ht="12.75">
      <c r="A64" s="12"/>
      <c r="B64" s="2"/>
      <c r="C64" s="2"/>
      <c r="D64" s="51"/>
      <c r="E64" s="3"/>
      <c r="F64" s="2"/>
      <c r="G64" s="2"/>
      <c r="H64" s="4"/>
      <c r="I64" s="2"/>
      <c r="J64" s="2"/>
      <c r="K64" s="5"/>
    </row>
    <row r="65" spans="1:11" ht="12.75">
      <c r="A65" s="12"/>
      <c r="B65" s="2"/>
      <c r="C65" s="2"/>
      <c r="D65" s="51"/>
      <c r="E65" s="3"/>
      <c r="F65" s="2"/>
      <c r="G65" s="2"/>
      <c r="H65" s="4"/>
      <c r="I65" s="2"/>
      <c r="J65" s="2"/>
      <c r="K65" s="5"/>
    </row>
    <row r="66" spans="1:11" ht="12.75">
      <c r="A66" s="12"/>
      <c r="B66" s="2"/>
      <c r="C66" s="2"/>
      <c r="D66" s="51"/>
      <c r="E66" s="3"/>
      <c r="F66" s="2"/>
      <c r="G66" s="2"/>
      <c r="H66" s="4"/>
      <c r="I66" s="2"/>
      <c r="J66" s="2"/>
      <c r="K66" s="5"/>
    </row>
    <row r="67" spans="1:11" ht="12.75">
      <c r="A67" s="12"/>
      <c r="B67" s="2"/>
      <c r="C67" s="2"/>
      <c r="D67" s="51"/>
      <c r="E67" s="3"/>
      <c r="F67" s="2"/>
      <c r="G67" s="2"/>
      <c r="H67" s="4"/>
      <c r="I67" s="2"/>
      <c r="J67" s="2"/>
      <c r="K67" s="5"/>
    </row>
    <row r="68" spans="1:11" ht="12.75">
      <c r="A68" s="12"/>
      <c r="B68" s="2"/>
      <c r="C68" s="2"/>
      <c r="D68" s="51"/>
      <c r="E68" s="3"/>
      <c r="F68" s="2"/>
      <c r="G68" s="2"/>
      <c r="H68" s="4"/>
      <c r="I68" s="2"/>
      <c r="J68" s="2"/>
      <c r="K68" s="5"/>
    </row>
    <row r="69" spans="1:11" ht="12.75">
      <c r="A69" s="12"/>
      <c r="B69" s="2"/>
      <c r="C69" s="2"/>
      <c r="D69" s="51"/>
      <c r="E69" s="3"/>
      <c r="F69" s="2"/>
      <c r="G69" s="2"/>
      <c r="H69" s="4"/>
      <c r="I69" s="2"/>
      <c r="J69" s="2"/>
      <c r="K69" s="5"/>
    </row>
    <row r="70" spans="1:11" ht="12.75">
      <c r="A70" s="12"/>
      <c r="B70" s="2"/>
      <c r="C70" s="2"/>
      <c r="D70" s="51"/>
      <c r="E70" s="3"/>
      <c r="F70" s="2"/>
      <c r="G70" s="2"/>
      <c r="H70" s="4"/>
      <c r="I70" s="2"/>
      <c r="J70" s="2"/>
      <c r="K70" s="5"/>
    </row>
    <row r="71" spans="1:11" ht="12.75">
      <c r="A71" s="12"/>
      <c r="B71" s="2"/>
      <c r="C71" s="2"/>
      <c r="D71" s="51"/>
      <c r="E71" s="3"/>
      <c r="F71" s="2"/>
      <c r="G71" s="2"/>
      <c r="H71" s="4"/>
      <c r="I71" s="2"/>
      <c r="J71" s="2"/>
      <c r="K71" s="5"/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C12" sqref="C12"/>
    </sheetView>
  </sheetViews>
  <sheetFormatPr defaultColWidth="9.140625" defaultRowHeight="12.75"/>
  <cols>
    <col min="1" max="1" width="34.57421875" style="12" customWidth="1"/>
    <col min="2" max="2" width="6.421875" style="12" customWidth="1"/>
    <col min="3" max="3" width="8.28125" style="12" customWidth="1"/>
    <col min="4" max="4" width="7.57421875" style="12" customWidth="1"/>
    <col min="5" max="5" width="10.421875" style="12" customWidth="1"/>
    <col min="6" max="6" width="11.28125" style="12" customWidth="1"/>
    <col min="7" max="7" width="8.28125" style="12" customWidth="1"/>
    <col min="8" max="8" width="4.7109375" style="12" customWidth="1"/>
    <col min="9" max="9" width="5.7109375" style="12" customWidth="1"/>
    <col min="10" max="10" width="10.7109375" style="12" customWidth="1"/>
    <col min="11" max="11" width="6.7109375" style="12" customWidth="1"/>
    <col min="12" max="12" width="10.7109375" style="12" customWidth="1"/>
    <col min="13" max="14" width="11.421875" style="0" customWidth="1"/>
    <col min="15" max="15" width="12.7109375" style="0" customWidth="1"/>
    <col min="16" max="16384" width="11.421875" style="0" customWidth="1"/>
  </cols>
  <sheetData>
    <row r="1" spans="1:12" ht="18">
      <c r="A1" s="6" t="s">
        <v>94</v>
      </c>
      <c r="B1" s="2"/>
      <c r="C1" s="2"/>
      <c r="D1" s="2"/>
      <c r="E1" s="2"/>
      <c r="F1" s="3"/>
      <c r="G1" s="2"/>
      <c r="H1" s="2"/>
      <c r="I1" s="2"/>
      <c r="J1" s="2"/>
      <c r="K1" s="2"/>
      <c r="L1"/>
    </row>
    <row r="2" spans="1:12" ht="16.5" customHeight="1">
      <c r="A2" s="6"/>
      <c r="B2" s="2"/>
      <c r="C2" s="2"/>
      <c r="D2" s="2"/>
      <c r="E2" s="2"/>
      <c r="F2" s="3"/>
      <c r="G2" s="2"/>
      <c r="H2" s="2"/>
      <c r="I2" s="2"/>
      <c r="J2" s="2"/>
      <c r="K2" s="2"/>
      <c r="L2"/>
    </row>
    <row r="3" spans="1:12" ht="16.5" customHeight="1" thickBot="1">
      <c r="A3" s="30"/>
      <c r="B3" s="2"/>
      <c r="C3" s="2"/>
      <c r="D3" s="2"/>
      <c r="E3" s="2"/>
      <c r="F3" s="3"/>
      <c r="G3" s="2"/>
      <c r="H3" s="2"/>
      <c r="I3" s="2"/>
      <c r="J3" s="2"/>
      <c r="K3" s="2"/>
      <c r="L3"/>
    </row>
    <row r="4" spans="1:12" ht="9.75" customHeight="1">
      <c r="A4" s="31"/>
      <c r="B4" s="32"/>
      <c r="C4" s="32"/>
      <c r="D4" s="32"/>
      <c r="E4" s="32"/>
      <c r="F4" s="33"/>
      <c r="G4" s="32"/>
      <c r="H4" s="2"/>
      <c r="I4" s="2"/>
      <c r="J4" s="2"/>
      <c r="K4" s="2"/>
      <c r="L4"/>
    </row>
    <row r="5" spans="2:7" ht="12.75">
      <c r="B5" s="34"/>
      <c r="C5" s="34" t="s">
        <v>50</v>
      </c>
      <c r="D5" s="35"/>
      <c r="E5" s="35"/>
      <c r="F5" s="35" t="s">
        <v>51</v>
      </c>
      <c r="G5" s="35" t="s">
        <v>52</v>
      </c>
    </row>
    <row r="6" spans="1:7" ht="12.75">
      <c r="A6" s="36"/>
      <c r="B6" s="34"/>
      <c r="C6" s="34"/>
      <c r="D6" s="37" t="s">
        <v>7</v>
      </c>
      <c r="E6" s="37" t="s">
        <v>8</v>
      </c>
      <c r="F6" s="37" t="s">
        <v>9</v>
      </c>
      <c r="G6" s="35" t="s">
        <v>10</v>
      </c>
    </row>
    <row r="7" spans="1:7" ht="13.5" thickBot="1">
      <c r="A7" s="17"/>
      <c r="B7" s="38"/>
      <c r="C7" s="38"/>
      <c r="D7" s="39">
        <v>0.35</v>
      </c>
      <c r="E7" s="39">
        <v>0.6</v>
      </c>
      <c r="F7" s="39">
        <v>0.65</v>
      </c>
      <c r="G7" s="39">
        <v>1</v>
      </c>
    </row>
    <row r="8" spans="2:7" ht="9.75" customHeight="1">
      <c r="B8" s="34"/>
      <c r="C8" s="34"/>
      <c r="D8" s="35"/>
      <c r="E8" s="35"/>
      <c r="F8" s="35"/>
      <c r="G8" s="35"/>
    </row>
    <row r="9" spans="1:7" ht="12.75">
      <c r="A9" s="36" t="s">
        <v>61</v>
      </c>
      <c r="B9" s="34"/>
      <c r="C9" s="34"/>
      <c r="D9" s="35"/>
      <c r="E9" s="35"/>
      <c r="F9" s="35"/>
      <c r="G9" s="35"/>
    </row>
    <row r="10" spans="2:7" ht="9.75" customHeight="1">
      <c r="B10" s="34"/>
      <c r="C10" s="34"/>
      <c r="D10" s="35"/>
      <c r="E10" s="35"/>
      <c r="F10" s="35"/>
      <c r="G10" s="35"/>
    </row>
    <row r="11" spans="1:7" ht="12.75">
      <c r="A11" s="12" t="s">
        <v>62</v>
      </c>
      <c r="B11" s="40"/>
      <c r="C11" s="40">
        <f>104.53*1.0325</f>
        <v>107.92722499999999</v>
      </c>
      <c r="D11" s="13">
        <f>C11*(1+$D$7)</f>
        <v>145.70175375</v>
      </c>
      <c r="E11" s="13">
        <f>C11*(1+$E$7)</f>
        <v>172.68356</v>
      </c>
      <c r="F11" s="13">
        <f>C11*(1+$F$7)</f>
        <v>178.07992124999998</v>
      </c>
      <c r="G11" s="13">
        <f>C11*(1+$G$7)</f>
        <v>215.85444999999999</v>
      </c>
    </row>
    <row r="12" spans="1:7" ht="12.75">
      <c r="A12" s="12" t="s">
        <v>63</v>
      </c>
      <c r="B12" s="40"/>
      <c r="C12" s="40">
        <f>C11+2.25</f>
        <v>110.17722499999999</v>
      </c>
      <c r="D12" s="13">
        <f>C12*(1+$D$7)</f>
        <v>148.73925375</v>
      </c>
      <c r="E12" s="13">
        <f>C12*(1+$E$7)</f>
        <v>176.28356</v>
      </c>
      <c r="F12" s="13">
        <f>C12*(1+$F$7)</f>
        <v>181.79242125</v>
      </c>
      <c r="G12" s="13">
        <f>C12*(1+$G$7)</f>
        <v>220.35444999999999</v>
      </c>
    </row>
    <row r="13" spans="2:9" ht="9.75" customHeight="1">
      <c r="B13" s="40"/>
      <c r="C13" s="40"/>
      <c r="D13" s="13"/>
      <c r="E13" s="13"/>
      <c r="F13" s="13"/>
      <c r="G13" s="13"/>
      <c r="H13" s="5"/>
      <c r="I13" s="5"/>
    </row>
    <row r="14" spans="2:9" ht="9.75" customHeight="1">
      <c r="B14" s="3"/>
      <c r="C14" s="3"/>
      <c r="D14" s="2"/>
      <c r="E14" s="2"/>
      <c r="F14" s="2"/>
      <c r="G14" s="2"/>
      <c r="H14" s="5"/>
      <c r="I14" s="5"/>
    </row>
    <row r="15" spans="1:6" ht="12.75">
      <c r="A15" s="12" t="s">
        <v>64</v>
      </c>
      <c r="D15" s="35" t="s">
        <v>65</v>
      </c>
      <c r="E15" s="43">
        <f>C12*173.33</f>
        <v>19097.01840925</v>
      </c>
      <c r="F15" s="12" t="s">
        <v>89</v>
      </c>
    </row>
    <row r="16" spans="8:9" ht="9.75" customHeight="1">
      <c r="H16" s="5"/>
      <c r="I16" s="5"/>
    </row>
    <row r="17" spans="1:9" ht="12.75">
      <c r="A17" s="12" t="s">
        <v>67</v>
      </c>
      <c r="H17" s="5"/>
      <c r="I17" s="5"/>
    </row>
    <row r="18" spans="1:9" ht="12.75">
      <c r="A18" s="12" t="s">
        <v>68</v>
      </c>
      <c r="H18" s="5"/>
      <c r="I18" s="5"/>
    </row>
    <row r="19" ht="12.75">
      <c r="A19" s="12" t="s">
        <v>90</v>
      </c>
    </row>
    <row r="20" ht="12.75">
      <c r="A20" s="12" t="s">
        <v>70</v>
      </c>
    </row>
    <row r="21" ht="12.75">
      <c r="A21" s="12" t="s">
        <v>71</v>
      </c>
    </row>
    <row r="22" spans="1:9" ht="9.75" customHeight="1" thickBot="1">
      <c r="A22" s="17"/>
      <c r="B22" s="17"/>
      <c r="C22" s="17"/>
      <c r="D22" s="17"/>
      <c r="E22" s="17"/>
      <c r="F22" s="17"/>
      <c r="G22" s="17"/>
      <c r="H22" s="5"/>
      <c r="I22" s="5"/>
    </row>
    <row r="23" spans="1:9" ht="12.75">
      <c r="A23" s="44"/>
      <c r="B23" s="45"/>
      <c r="C23" s="45"/>
      <c r="D23" s="45"/>
      <c r="E23" s="45"/>
      <c r="F23" s="46"/>
      <c r="G23" s="46" t="s">
        <v>72</v>
      </c>
      <c r="H23" s="5"/>
      <c r="I23" s="5"/>
    </row>
    <row r="24" spans="1:9" ht="12.75">
      <c r="A24" s="36" t="s">
        <v>73</v>
      </c>
      <c r="B24"/>
      <c r="C24"/>
      <c r="D24"/>
      <c r="E24"/>
      <c r="F24" s="35" t="s">
        <v>74</v>
      </c>
      <c r="G24" s="35" t="s">
        <v>75</v>
      </c>
      <c r="H24" s="5"/>
      <c r="I24" s="5"/>
    </row>
    <row r="25" spans="1:7" ht="13.5" thickBot="1">
      <c r="A25" s="17"/>
      <c r="B25" s="47"/>
      <c r="C25" s="47"/>
      <c r="D25" s="47"/>
      <c r="E25" s="47"/>
      <c r="F25" s="48" t="s">
        <v>76</v>
      </c>
      <c r="G25" s="48" t="s">
        <v>77</v>
      </c>
    </row>
    <row r="26" spans="4:9" ht="9.75" customHeight="1">
      <c r="D26" s="44"/>
      <c r="F26" s="35"/>
      <c r="G26" s="35"/>
      <c r="H26" s="5"/>
      <c r="I26" s="5"/>
    </row>
    <row r="27" spans="1:7" ht="12.75">
      <c r="A27" s="12" t="s">
        <v>78</v>
      </c>
      <c r="E27" s="12">
        <v>40</v>
      </c>
      <c r="F27" s="13">
        <f>(173.33)*($C$11)</f>
        <v>18707.025909250002</v>
      </c>
      <c r="G27" s="13">
        <f>(173.33)*($C$11+0.32)</f>
        <v>18762.491509249998</v>
      </c>
    </row>
    <row r="28" spans="1:7" ht="12.75">
      <c r="A28" s="12" t="s">
        <v>79</v>
      </c>
      <c r="E28" s="12">
        <v>48</v>
      </c>
      <c r="F28" s="13">
        <f>(214.93)*($C$11)</f>
        <v>23196.79846925</v>
      </c>
      <c r="G28" s="13">
        <f>(214.93)*($C$11+0.32)</f>
        <v>23265.576069249997</v>
      </c>
    </row>
    <row r="29" spans="1:7" ht="12.75">
      <c r="A29" s="12" t="s">
        <v>80</v>
      </c>
      <c r="E29" s="12">
        <v>40</v>
      </c>
      <c r="F29" s="13">
        <f>(173.33)*($C$11+1.28)</f>
        <v>18928.88830925</v>
      </c>
      <c r="G29" s="13">
        <f>(173.33)*($C$11+1.77)</f>
        <v>19013.82000925</v>
      </c>
    </row>
    <row r="30" spans="1:7" ht="12.75">
      <c r="A30" s="12" t="s">
        <v>80</v>
      </c>
      <c r="E30" s="12">
        <v>48</v>
      </c>
      <c r="F30" s="13">
        <f>(214.93)*($C$11+1.28)</f>
        <v>23471.90886925</v>
      </c>
      <c r="G30" s="13">
        <f>(214.93)*($C$11+1.77)</f>
        <v>23577.22456925</v>
      </c>
    </row>
    <row r="31" spans="1:7" ht="12.75">
      <c r="A31" s="12" t="s">
        <v>81</v>
      </c>
      <c r="E31" s="12">
        <v>40</v>
      </c>
      <c r="F31" s="13">
        <f>(173.33)*($C$11+3.92)</f>
        <v>19386.47950925</v>
      </c>
      <c r="G31" s="13">
        <f>(173.33)*($C$11+4.39)</f>
        <v>19467.94460925</v>
      </c>
    </row>
    <row r="32" spans="1:7" ht="12.75">
      <c r="A32" s="12" t="s">
        <v>81</v>
      </c>
      <c r="E32" s="12">
        <v>48</v>
      </c>
      <c r="F32" s="13">
        <f>(214.93)*($C$11+3.92)</f>
        <v>24039.32406925</v>
      </c>
      <c r="G32" s="13">
        <f>(214.93)*($C$11+4.39)</f>
        <v>24140.341169249998</v>
      </c>
    </row>
    <row r="33" spans="1:7" ht="10.5" customHeight="1" thickBot="1">
      <c r="A33" s="17"/>
      <c r="B33" s="17"/>
      <c r="C33" s="17"/>
      <c r="D33" s="17"/>
      <c r="E33" s="17"/>
      <c r="F33" s="48"/>
      <c r="G33" s="48"/>
    </row>
    <row r="34" ht="10.5" customHeight="1"/>
    <row r="35" ht="10.5" customHeight="1"/>
    <row r="36" ht="10.5" customHeight="1"/>
    <row r="37" ht="10.5" customHeight="1"/>
    <row r="38" spans="1:12" s="45" customFormat="1" ht="15" customHeight="1">
      <c r="A38" s="12"/>
      <c r="B38" s="12"/>
      <c r="C38" s="12"/>
      <c r="D38" s="12"/>
      <c r="E38" s="12"/>
      <c r="F38" s="12"/>
      <c r="G38" s="12"/>
      <c r="H38" s="44"/>
      <c r="I38" s="44"/>
      <c r="J38" s="44"/>
      <c r="K38" s="44"/>
      <c r="L38" s="44"/>
    </row>
    <row r="39" spans="1:12" s="45" customFormat="1" ht="15" customHeight="1">
      <c r="A39" s="12"/>
      <c r="B39" s="12"/>
      <c r="C39" s="12"/>
      <c r="D39" s="12"/>
      <c r="E39" s="12"/>
      <c r="F39" s="12"/>
      <c r="G39" s="12"/>
      <c r="H39" s="44"/>
      <c r="I39" s="44"/>
      <c r="J39" s="44"/>
      <c r="K39" s="44"/>
      <c r="L39" s="44"/>
    </row>
    <row r="40" spans="1:12" s="45" customFormat="1" ht="12" customHeight="1">
      <c r="A40" s="12"/>
      <c r="B40" s="12"/>
      <c r="C40" s="12"/>
      <c r="D40" s="12"/>
      <c r="E40" s="12"/>
      <c r="F40" s="12"/>
      <c r="G40" s="12"/>
      <c r="H40" s="44"/>
      <c r="I40" s="44"/>
      <c r="J40" s="44"/>
      <c r="K40" s="44"/>
      <c r="L40" s="44"/>
    </row>
    <row r="42" ht="12" customHeight="1">
      <c r="J42" s="6"/>
    </row>
    <row r="43" ht="9.75" customHeight="1"/>
    <row r="44" spans="8:9" ht="12" customHeight="1">
      <c r="H44" s="5"/>
      <c r="I44" s="5"/>
    </row>
    <row r="45" ht="9.75" customHeight="1"/>
    <row r="46" ht="9.75" customHeight="1"/>
    <row r="47" ht="9.75" customHeight="1"/>
    <row r="48" ht="9.75" customHeight="1"/>
    <row r="49" ht="9.75" customHeight="1"/>
    <row r="50" ht="9.75" customHeight="1"/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Vinnuhúsið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Brúkari</dc:creator>
  <cp:keywords/>
  <dc:description/>
  <cp:lastModifiedBy>Ingvør Nolsøe</cp:lastModifiedBy>
  <dcterms:created xsi:type="dcterms:W3CDTF">2007-05-22T12:20:29Z</dcterms:created>
  <dcterms:modified xsi:type="dcterms:W3CDTF">2009-11-01T11:13:49Z</dcterms:modified>
  <cp:category/>
  <cp:version/>
  <cp:contentType/>
  <cp:contentStatus/>
</cp:coreProperties>
</file>